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470" yWindow="-30" windowWidth="20370" windowHeight="9705" tabRatio="833" firstSheet="1" activeTab="1"/>
  </bookViews>
  <sheets>
    <sheet name="ANALIZA" sheetId="29" state="hidden" r:id="rId1"/>
    <sheet name="Naslovnica" sheetId="36" r:id="rId2"/>
    <sheet name="Rebalans 2016" sheetId="35" r:id="rId3"/>
  </sheets>
  <definedNames>
    <definedName name="_xlnm._FilterDatabase" localSheetId="0" hidden="1">ANALIZA!$A$1:$U$1319</definedName>
    <definedName name="_xlnm._FilterDatabase" localSheetId="1" hidden="1">Naslovnica!$B$1:$L$495</definedName>
    <definedName name="_xlnm._FilterDatabase" localSheetId="2" hidden="1">'Rebalans 2016'!$B$1:$L$1242</definedName>
    <definedName name="_xlnm.Print_Area" localSheetId="0">ANALIZA!$A$1:$U$1320</definedName>
    <definedName name="_xlnm.Print_Area" localSheetId="1">Naslovnica!$B$1:$K$70</definedName>
    <definedName name="_xlnm.Print_Area" localSheetId="2">'Rebalans 2016'!$B$1:$L$1250</definedName>
    <definedName name="_xlnm.Print_Titles" localSheetId="0">ANALIZA!$1:$2</definedName>
    <definedName name="_xlnm.Print_Titles" localSheetId="1">Naslovnica!#REF!</definedName>
    <definedName name="_xlnm.Print_Titles" localSheetId="2">'Rebalans 2016'!$1:$3</definedName>
    <definedName name="Z_690963E0_70D2_4DD9_8517_3DDCFA408CAC_.wvu.Cols" localSheetId="0" hidden="1">ANALIZA!$G:$N,ANALIZA!$Q:$Q</definedName>
    <definedName name="Z_690963E0_70D2_4DD9_8517_3DDCFA408CAC_.wvu.FilterData" localSheetId="0" hidden="1">ANALIZA!$A$1:$U$1319</definedName>
    <definedName name="Z_690963E0_70D2_4DD9_8517_3DDCFA408CAC_.wvu.FilterData" localSheetId="1" hidden="1">Naslovnica!$B$69:$F$508</definedName>
    <definedName name="Z_690963E0_70D2_4DD9_8517_3DDCFA408CAC_.wvu.FilterData" localSheetId="2" hidden="1">'Rebalans 2016'!$B$1:$F$1199</definedName>
    <definedName name="Z_690963E0_70D2_4DD9_8517_3DDCFA408CAC_.wvu.PrintArea" localSheetId="0" hidden="1">ANALIZA!$A$1:$U$1320</definedName>
    <definedName name="Z_690963E0_70D2_4DD9_8517_3DDCFA408CAC_.wvu.PrintArea" localSheetId="1" hidden="1">Naslovnica!$B$69:$F$508</definedName>
    <definedName name="Z_690963E0_70D2_4DD9_8517_3DDCFA408CAC_.wvu.PrintArea" localSheetId="2" hidden="1">'Rebalans 2016'!$B$1:$F$1199</definedName>
    <definedName name="Z_690963E0_70D2_4DD9_8517_3DDCFA408CAC_.wvu.PrintTitles" localSheetId="0" hidden="1">ANALIZA!$1:$2</definedName>
    <definedName name="Z_690963E0_70D2_4DD9_8517_3DDCFA408CAC_.wvu.PrintTitles" localSheetId="1" hidden="1">Naslovnica!#REF!</definedName>
    <definedName name="Z_690963E0_70D2_4DD9_8517_3DDCFA408CAC_.wvu.PrintTitles" localSheetId="2" hidden="1">'Rebalans 2016'!$1:$3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0" hidden="1">ANALIZA!$A$1:$U$1319</definedName>
    <definedName name="Z_ADF3AB29_43ED_443C_A574_B6816DBD0304_.wvu.FilterData" localSheetId="1" hidden="1">Naslovnica!$B$69:$F$508</definedName>
    <definedName name="Z_ADF3AB29_43ED_443C_A574_B6816DBD0304_.wvu.FilterData" localSheetId="2" hidden="1">'Rebalans 2016'!$B$1:$F$1199</definedName>
    <definedName name="Z_ADF3AB29_43ED_443C_A574_B6816DBD0304_.wvu.PrintArea" localSheetId="0" hidden="1">ANALIZA!$A$1:$U$1320</definedName>
    <definedName name="Z_ADF3AB29_43ED_443C_A574_B6816DBD0304_.wvu.PrintArea" localSheetId="1" hidden="1">Naslovnica!$B$69:$F$508</definedName>
    <definedName name="Z_ADF3AB29_43ED_443C_A574_B6816DBD0304_.wvu.PrintArea" localSheetId="2" hidden="1">'Rebalans 2016'!$B$1:$F$1199</definedName>
    <definedName name="Z_ADF3AB29_43ED_443C_A574_B6816DBD0304_.wvu.PrintTitles" localSheetId="0" hidden="1">ANALIZA!$1:$2</definedName>
    <definedName name="Z_ADF3AB29_43ED_443C_A574_B6816DBD0304_.wvu.PrintTitles" localSheetId="1" hidden="1">Naslovnica!#REF!</definedName>
    <definedName name="Z_ADF3AB29_43ED_443C_A574_B6816DBD0304_.wvu.PrintTitles" localSheetId="2" hidden="1">'Rebalans 2016'!$1:$3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0" hidden="1">ANALIZA!#REF!,ANALIZA!#REF!,ANALIZA!#REF!</definedName>
    <definedName name="Z_BF7D9503_FC72_444A_AD83_942488A2948C_.wvu.Cols" localSheetId="1" hidden="1">Naslovnica!#REF!,Naslovnica!#REF!,Naslovnica!#REF!</definedName>
    <definedName name="Z_BF7D9503_FC72_444A_AD83_942488A2948C_.wvu.Cols" localSheetId="2" hidden="1">'Rebalans 2016'!#REF!,'Rebalans 2016'!#REF!,'Rebalans 2016'!#REF!</definedName>
    <definedName name="Z_BF7D9503_FC72_444A_AD83_942488A2948C_.wvu.FilterData" localSheetId="0" hidden="1">ANALIZA!$A$1:$I$1291</definedName>
    <definedName name="Z_BF7D9503_FC72_444A_AD83_942488A2948C_.wvu.FilterData" localSheetId="1" hidden="1">Naslovnica!$B$69:$F$508</definedName>
    <definedName name="Z_BF7D9503_FC72_444A_AD83_942488A2948C_.wvu.FilterData" localSheetId="2" hidden="1">'Rebalans 2016'!$B$1:$F$1199</definedName>
    <definedName name="Z_BF7D9503_FC72_444A_AD83_942488A2948C_.wvu.PrintArea" localSheetId="0" hidden="1">ANALIZA!$A$1:$I$1291</definedName>
    <definedName name="Z_BF7D9503_FC72_444A_AD83_942488A2948C_.wvu.PrintArea" localSheetId="1" hidden="1">Naslovnica!$B$69:$F$508</definedName>
    <definedName name="Z_BF7D9503_FC72_444A_AD83_942488A2948C_.wvu.PrintArea" localSheetId="2" hidden="1">'Rebalans 2016'!$B$1:$F$1199</definedName>
    <definedName name="Z_BF7D9503_FC72_444A_AD83_942488A2948C_.wvu.PrintTitles" localSheetId="0" hidden="1">ANALIZA!$1:$1</definedName>
    <definedName name="Z_BF7D9503_FC72_444A_AD83_942488A2948C_.wvu.PrintTitles" localSheetId="1" hidden="1">Naslovnica!#REF!</definedName>
    <definedName name="Z_BF7D9503_FC72_444A_AD83_942488A2948C_.wvu.PrintTitles" localSheetId="2" hidden="1">'Rebalans 2016'!$1:$1</definedName>
    <definedName name="Z_E8EF3827_4217_4303_8A9B_BBF667C26949_.wvu.Cols" localSheetId="0" hidden="1">ANALIZA!$G:$N,ANALIZA!$Q:$Q</definedName>
    <definedName name="Z_E8EF3827_4217_4303_8A9B_BBF667C26949_.wvu.FilterData" localSheetId="0" hidden="1">ANALIZA!$A$1:$U$1319</definedName>
    <definedName name="Z_E8EF3827_4217_4303_8A9B_BBF667C26949_.wvu.FilterData" localSheetId="1" hidden="1">Naslovnica!$B$69:$F$508</definedName>
    <definedName name="Z_E8EF3827_4217_4303_8A9B_BBF667C26949_.wvu.FilterData" localSheetId="2" hidden="1">'Rebalans 2016'!$B$1:$F$1199</definedName>
    <definedName name="Z_E8EF3827_4217_4303_8A9B_BBF667C26949_.wvu.PrintArea" localSheetId="0" hidden="1">ANALIZA!$A$1:$U$1320</definedName>
    <definedName name="Z_E8EF3827_4217_4303_8A9B_BBF667C26949_.wvu.PrintArea" localSheetId="1" hidden="1">Naslovnica!$B$69:$F$508</definedName>
    <definedName name="Z_E8EF3827_4217_4303_8A9B_BBF667C26949_.wvu.PrintArea" localSheetId="2" hidden="1">'Rebalans 2016'!$B$1:$F$1199</definedName>
    <definedName name="Z_E8EF3827_4217_4303_8A9B_BBF667C26949_.wvu.PrintTitles" localSheetId="0" hidden="1">ANALIZA!$1:$2</definedName>
    <definedName name="Z_E8EF3827_4217_4303_8A9B_BBF667C26949_.wvu.PrintTitles" localSheetId="1" hidden="1">Naslovnica!#REF!</definedName>
    <definedName name="Z_E8EF3827_4217_4303_8A9B_BBF667C26949_.wvu.PrintTitles" localSheetId="2" hidden="1">'Rebalans 2016'!$1:$3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25725"/>
  <customWorkbookViews>
    <customWorkbookView name="andreja.sladoljev - Personal View" guid="{BF7D9503-FC72-444A-AD83-942488A2948C}" mergeInterval="0" personalView="1" maximized="1" windowWidth="1676" windowHeight="904" tabRatio="601" activeSheetId="1"/>
    <customWorkbookView name="početna" guid="{690963E0-70D2-4DD9-8517-3DDCFA408CAC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andreja - unos" guid="{E8EF3827-4217-4303-8A9B-BBF667C26949}" maximized="1" windowWidth="1676" windowHeight="777" tabRatio="601" activeSheetId="31"/>
  </customWorkbookViews>
</workbook>
</file>

<file path=xl/calcChain.xml><?xml version="1.0" encoding="utf-8"?>
<calcChain xmlns="http://schemas.openxmlformats.org/spreadsheetml/2006/main">
  <c r="K541" i="35"/>
  <c r="I541"/>
  <c r="K496"/>
  <c r="K495" s="1"/>
  <c r="I496"/>
  <c r="I495" s="1"/>
  <c r="L496"/>
  <c r="J495"/>
  <c r="H495"/>
  <c r="G495"/>
  <c r="L542"/>
  <c r="J541"/>
  <c r="H541"/>
  <c r="G541"/>
  <c r="L495" l="1"/>
  <c r="L541"/>
  <c r="K745" l="1"/>
  <c r="K743"/>
  <c r="I745"/>
  <c r="I743"/>
  <c r="I436"/>
  <c r="K412"/>
  <c r="K410"/>
  <c r="K407"/>
  <c r="K405"/>
  <c r="I412"/>
  <c r="I410"/>
  <c r="I407"/>
  <c r="I405"/>
  <c r="K362"/>
  <c r="I362"/>
  <c r="K356"/>
  <c r="K353"/>
  <c r="I356"/>
  <c r="I353"/>
  <c r="K203"/>
  <c r="I203"/>
  <c r="K165"/>
  <c r="I165"/>
  <c r="L902" l="1"/>
  <c r="I901"/>
  <c r="J901"/>
  <c r="K901"/>
  <c r="H901"/>
  <c r="G901"/>
  <c r="L882"/>
  <c r="K882"/>
  <c r="J881"/>
  <c r="K881" s="1"/>
  <c r="I882"/>
  <c r="H881"/>
  <c r="I881" s="1"/>
  <c r="G881"/>
  <c r="L881" l="1"/>
  <c r="L901"/>
  <c r="K1197" l="1"/>
  <c r="K1147"/>
  <c r="K1146" s="1"/>
  <c r="K1145"/>
  <c r="K1144" s="1"/>
  <c r="K1143"/>
  <c r="K1142" s="1"/>
  <c r="K1141"/>
  <c r="K1140"/>
  <c r="K1139"/>
  <c r="K1137"/>
  <c r="K1136" s="1"/>
  <c r="K1135"/>
  <c r="K1134" s="1"/>
  <c r="K1054"/>
  <c r="K1053" s="1"/>
  <c r="K1052"/>
  <c r="K1051"/>
  <c r="K1050"/>
  <c r="K1047"/>
  <c r="K1046" s="1"/>
  <c r="K1045"/>
  <c r="K1044" s="1"/>
  <c r="K1043"/>
  <c r="K1042"/>
  <c r="K1041"/>
  <c r="K1040"/>
  <c r="K1038"/>
  <c r="K1037" s="1"/>
  <c r="K1036"/>
  <c r="K1034"/>
  <c r="K1033"/>
  <c r="K1031"/>
  <c r="K1030"/>
  <c r="K1029"/>
  <c r="K1028"/>
  <c r="K1027"/>
  <c r="K1025"/>
  <c r="K1024"/>
  <c r="K1023"/>
  <c r="K1022"/>
  <c r="K1021"/>
  <c r="K1020"/>
  <c r="K1019"/>
  <c r="K1018"/>
  <c r="K1016"/>
  <c r="K1015"/>
  <c r="K1014"/>
  <c r="K1013"/>
  <c r="K1012"/>
  <c r="K1010"/>
  <c r="K1009"/>
  <c r="K1008"/>
  <c r="K1006"/>
  <c r="K1005"/>
  <c r="K1003"/>
  <c r="K1002" s="1"/>
  <c r="K1001"/>
  <c r="K1000" s="1"/>
  <c r="K997"/>
  <c r="K996" s="1"/>
  <c r="K995"/>
  <c r="K994"/>
  <c r="K992"/>
  <c r="K991" s="1"/>
  <c r="K990"/>
  <c r="K989"/>
  <c r="K988"/>
  <c r="K985"/>
  <c r="K984" s="1"/>
  <c r="K983"/>
  <c r="K982"/>
  <c r="K981"/>
  <c r="K979"/>
  <c r="K978"/>
  <c r="K976"/>
  <c r="K975" s="1"/>
  <c r="K974"/>
  <c r="K973"/>
  <c r="K971"/>
  <c r="K970"/>
  <c r="K969"/>
  <c r="K968"/>
  <c r="K967"/>
  <c r="K966"/>
  <c r="K965"/>
  <c r="K963"/>
  <c r="K962" s="1"/>
  <c r="K961"/>
  <c r="K960"/>
  <c r="K959"/>
  <c r="K958"/>
  <c r="K957"/>
  <c r="K956"/>
  <c r="K955"/>
  <c r="K954"/>
  <c r="K952"/>
  <c r="K951"/>
  <c r="K950"/>
  <c r="K949"/>
  <c r="K947"/>
  <c r="K946"/>
  <c r="K945"/>
  <c r="K944"/>
  <c r="K942"/>
  <c r="K941"/>
  <c r="K939"/>
  <c r="K938" s="1"/>
  <c r="K937"/>
  <c r="K936"/>
  <c r="K921"/>
  <c r="K920"/>
  <c r="K918"/>
  <c r="K917" s="1"/>
  <c r="K916"/>
  <c r="K915"/>
  <c r="K913"/>
  <c r="K912" s="1"/>
  <c r="K911"/>
  <c r="K910" s="1"/>
  <c r="K909"/>
  <c r="K886"/>
  <c r="K885" s="1"/>
  <c r="K884"/>
  <c r="K883" s="1"/>
  <c r="K880"/>
  <c r="K879"/>
  <c r="K878"/>
  <c r="K877"/>
  <c r="K875"/>
  <c r="K874" s="1"/>
  <c r="K873"/>
  <c r="K872"/>
  <c r="K870"/>
  <c r="K869" s="1"/>
  <c r="K868"/>
  <c r="K867" s="1"/>
  <c r="K866"/>
  <c r="K864"/>
  <c r="K863" s="1"/>
  <c r="K859"/>
  <c r="K858" s="1"/>
  <c r="K857"/>
  <c r="K856" s="1"/>
  <c r="K855"/>
  <c r="K854"/>
  <c r="K853"/>
  <c r="K850"/>
  <c r="K849" s="1"/>
  <c r="K848" s="1"/>
  <c r="K843"/>
  <c r="K841"/>
  <c r="K840" s="1"/>
  <c r="K839"/>
  <c r="K838"/>
  <c r="K836"/>
  <c r="K835"/>
  <c r="K833"/>
  <c r="K832"/>
  <c r="K831"/>
  <c r="K828"/>
  <c r="K827" s="1"/>
  <c r="K826" s="1"/>
  <c r="K825"/>
  <c r="K824" s="1"/>
  <c r="K823"/>
  <c r="K822"/>
  <c r="K821"/>
  <c r="K816"/>
  <c r="K815" s="1"/>
  <c r="K814"/>
  <c r="K813"/>
  <c r="K812"/>
  <c r="K811"/>
  <c r="K810"/>
  <c r="K808"/>
  <c r="K806"/>
  <c r="K805" s="1"/>
  <c r="K804"/>
  <c r="K803" s="1"/>
  <c r="K802"/>
  <c r="K801"/>
  <c r="K800"/>
  <c r="K798"/>
  <c r="K797"/>
  <c r="K796"/>
  <c r="K795"/>
  <c r="K794"/>
  <c r="K793"/>
  <c r="K792"/>
  <c r="K790"/>
  <c r="K789" s="1"/>
  <c r="K788"/>
  <c r="K787"/>
  <c r="K786"/>
  <c r="K785"/>
  <c r="K784"/>
  <c r="K783"/>
  <c r="K782"/>
  <c r="K781"/>
  <c r="K780"/>
  <c r="K778"/>
  <c r="K777"/>
  <c r="K776"/>
  <c r="K775"/>
  <c r="K774"/>
  <c r="K773"/>
  <c r="K771"/>
  <c r="K770"/>
  <c r="K769"/>
  <c r="K768"/>
  <c r="K766"/>
  <c r="K765"/>
  <c r="K763"/>
  <c r="K762" s="1"/>
  <c r="K761"/>
  <c r="K760"/>
  <c r="K756"/>
  <c r="K755" s="1"/>
  <c r="K754" s="1"/>
  <c r="K753"/>
  <c r="K752"/>
  <c r="K750"/>
  <c r="K749"/>
  <c r="K748"/>
  <c r="K738"/>
  <c r="K736"/>
  <c r="K735" s="1"/>
  <c r="K734"/>
  <c r="K733"/>
  <c r="K731"/>
  <c r="K730"/>
  <c r="K729"/>
  <c r="K728"/>
  <c r="K727"/>
  <c r="K726"/>
  <c r="K725"/>
  <c r="K723"/>
  <c r="K722" s="1"/>
  <c r="K721"/>
  <c r="K720"/>
  <c r="K719"/>
  <c r="K718"/>
  <c r="K717"/>
  <c r="K716"/>
  <c r="K715"/>
  <c r="K713"/>
  <c r="K712"/>
  <c r="K711"/>
  <c r="K710"/>
  <c r="K708"/>
  <c r="K707"/>
  <c r="K706"/>
  <c r="K705"/>
  <c r="K703"/>
  <c r="K702"/>
  <c r="K700"/>
  <c r="K699" s="1"/>
  <c r="K698"/>
  <c r="K697" s="1"/>
  <c r="K676"/>
  <c r="K675"/>
  <c r="K622"/>
  <c r="K621" s="1"/>
  <c r="K620"/>
  <c r="K619"/>
  <c r="K618"/>
  <c r="K617"/>
  <c r="K615"/>
  <c r="K614" s="1"/>
  <c r="K613"/>
  <c r="K612"/>
  <c r="K610"/>
  <c r="K609" s="1"/>
  <c r="K608"/>
  <c r="K607"/>
  <c r="K605"/>
  <c r="K604" s="1"/>
  <c r="K603"/>
  <c r="K602"/>
  <c r="K601"/>
  <c r="K600"/>
  <c r="K599"/>
  <c r="K598"/>
  <c r="K597"/>
  <c r="K596"/>
  <c r="K594"/>
  <c r="K593"/>
  <c r="K591"/>
  <c r="K590"/>
  <c r="K589"/>
  <c r="K587"/>
  <c r="K586"/>
  <c r="K584"/>
  <c r="K582"/>
  <c r="K581"/>
  <c r="K579"/>
  <c r="K578" s="1"/>
  <c r="K577"/>
  <c r="K576"/>
  <c r="K575"/>
  <c r="K574"/>
  <c r="K573"/>
  <c r="K572"/>
  <c r="K571"/>
  <c r="K569"/>
  <c r="K568"/>
  <c r="K566"/>
  <c r="K565"/>
  <c r="K511"/>
  <c r="K510" s="1"/>
  <c r="K509"/>
  <c r="K508"/>
  <c r="K506"/>
  <c r="K505"/>
  <c r="K503"/>
  <c r="K502" s="1"/>
  <c r="K501"/>
  <c r="K500"/>
  <c r="K498"/>
  <c r="K497" s="1"/>
  <c r="K494"/>
  <c r="K493"/>
  <c r="K492"/>
  <c r="K491"/>
  <c r="K490"/>
  <c r="K489"/>
  <c r="K488"/>
  <c r="K487"/>
  <c r="K485"/>
  <c r="K484"/>
  <c r="K482"/>
  <c r="K481"/>
  <c r="K480"/>
  <c r="K478"/>
  <c r="K477"/>
  <c r="K475"/>
  <c r="K474"/>
  <c r="K472"/>
  <c r="K471"/>
  <c r="K469"/>
  <c r="K468" s="1"/>
  <c r="K467"/>
  <c r="K466" s="1"/>
  <c r="K465"/>
  <c r="K464"/>
  <c r="K463"/>
  <c r="K462"/>
  <c r="K461"/>
  <c r="K460"/>
  <c r="K459"/>
  <c r="K457"/>
  <c r="K456"/>
  <c r="K454"/>
  <c r="K453"/>
  <c r="K448"/>
  <c r="K447"/>
  <c r="K446"/>
  <c r="K444"/>
  <c r="K443"/>
  <c r="K442"/>
  <c r="K440"/>
  <c r="K439" s="1"/>
  <c r="K433"/>
  <c r="K432"/>
  <c r="K429"/>
  <c r="K428" s="1"/>
  <c r="K427"/>
  <c r="K426" s="1"/>
  <c r="K425"/>
  <c r="K424" s="1"/>
  <c r="K418"/>
  <c r="K417" s="1"/>
  <c r="K415"/>
  <c r="K414" s="1"/>
  <c r="K413" s="1"/>
  <c r="K402"/>
  <c r="K401" s="1"/>
  <c r="K400"/>
  <c r="K399" s="1"/>
  <c r="K397"/>
  <c r="K396"/>
  <c r="K394"/>
  <c r="K393"/>
  <c r="K389"/>
  <c r="K386"/>
  <c r="K385" s="1"/>
  <c r="K384" s="1"/>
  <c r="K382"/>
  <c r="K381"/>
  <c r="K380" s="1"/>
  <c r="K378"/>
  <c r="K377" s="1"/>
  <c r="K376"/>
  <c r="K375" s="1"/>
  <c r="K374"/>
  <c r="K373" s="1"/>
  <c r="K371"/>
  <c r="K370" s="1"/>
  <c r="K369" s="1"/>
  <c r="K368"/>
  <c r="K365"/>
  <c r="K364" s="1"/>
  <c r="K363" s="1"/>
  <c r="K359"/>
  <c r="K358" s="1"/>
  <c r="K357" s="1"/>
  <c r="K350"/>
  <c r="K349" s="1"/>
  <c r="K348"/>
  <c r="K346"/>
  <c r="K345" s="1"/>
  <c r="K343"/>
  <c r="K342" s="1"/>
  <c r="K341" s="1"/>
  <c r="K306"/>
  <c r="K305" s="1"/>
  <c r="K304"/>
  <c r="K303" s="1"/>
  <c r="K302"/>
  <c r="K301"/>
  <c r="K300"/>
  <c r="K299"/>
  <c r="K297"/>
  <c r="K296"/>
  <c r="K294"/>
  <c r="K293" s="1"/>
  <c r="K292"/>
  <c r="K291"/>
  <c r="K290"/>
  <c r="K288"/>
  <c r="K287"/>
  <c r="K286"/>
  <c r="K285"/>
  <c r="K284"/>
  <c r="K283"/>
  <c r="K281"/>
  <c r="K280" s="1"/>
  <c r="K279"/>
  <c r="K278"/>
  <c r="K277"/>
  <c r="K276"/>
  <c r="K275"/>
  <c r="K274"/>
  <c r="K273"/>
  <c r="K272"/>
  <c r="K271"/>
  <c r="K269"/>
  <c r="K268"/>
  <c r="K267"/>
  <c r="K266"/>
  <c r="K265"/>
  <c r="K263"/>
  <c r="K262"/>
  <c r="K261"/>
  <c r="K259"/>
  <c r="K258"/>
  <c r="K257"/>
  <c r="K255"/>
  <c r="K254" s="1"/>
  <c r="K253"/>
  <c r="K252"/>
  <c r="K251"/>
  <c r="K247"/>
  <c r="K246" s="1"/>
  <c r="K245"/>
  <c r="K244" s="1"/>
  <c r="K240"/>
  <c r="K239" s="1"/>
  <c r="K237"/>
  <c r="K236" s="1"/>
  <c r="K235" s="1"/>
  <c r="K234"/>
  <c r="K233" s="1"/>
  <c r="K232" s="1"/>
  <c r="K231"/>
  <c r="K230" s="1"/>
  <c r="K229"/>
  <c r="K228" s="1"/>
  <c r="K226"/>
  <c r="K225" s="1"/>
  <c r="K224" s="1"/>
  <c r="K223"/>
  <c r="K222"/>
  <c r="K220"/>
  <c r="K219"/>
  <c r="K217"/>
  <c r="K216"/>
  <c r="K215"/>
  <c r="K214"/>
  <c r="K213"/>
  <c r="K211"/>
  <c r="K210"/>
  <c r="K209"/>
  <c r="K208"/>
  <c r="K206"/>
  <c r="K205" s="1"/>
  <c r="K200"/>
  <c r="K199" s="1"/>
  <c r="K198" s="1"/>
  <c r="K197"/>
  <c r="K196" s="1"/>
  <c r="K195" s="1"/>
  <c r="K194"/>
  <c r="K193" s="1"/>
  <c r="K192" s="1"/>
  <c r="K191"/>
  <c r="K190" s="1"/>
  <c r="K189" s="1"/>
  <c r="K188"/>
  <c r="K186"/>
  <c r="K185" s="1"/>
  <c r="K183"/>
  <c r="K182" s="1"/>
  <c r="K181"/>
  <c r="K180" s="1"/>
  <c r="K176"/>
  <c r="K175" s="1"/>
  <c r="K173"/>
  <c r="K172" s="1"/>
  <c r="K171"/>
  <c r="K170" s="1"/>
  <c r="K168"/>
  <c r="K167" s="1"/>
  <c r="K166" s="1"/>
  <c r="K162"/>
  <c r="K161" s="1"/>
  <c r="K160" s="1"/>
  <c r="K159"/>
  <c r="K158" s="1"/>
  <c r="K157"/>
  <c r="K156" s="1"/>
  <c r="K154"/>
  <c r="K153" s="1"/>
  <c r="K152"/>
  <c r="K151" s="1"/>
  <c r="K150"/>
  <c r="K149" s="1"/>
  <c r="K148"/>
  <c r="K147" s="1"/>
  <c r="K146"/>
  <c r="K145"/>
  <c r="K142"/>
  <c r="K141" s="1"/>
  <c r="K140" s="1"/>
  <c r="K139"/>
  <c r="K138" s="1"/>
  <c r="K137"/>
  <c r="K136" s="1"/>
  <c r="K134"/>
  <c r="K133" s="1"/>
  <c r="K132" s="1"/>
  <c r="K131"/>
  <c r="K130" s="1"/>
  <c r="K129"/>
  <c r="K128" s="1"/>
  <c r="K126"/>
  <c r="K125" s="1"/>
  <c r="K124" s="1"/>
  <c r="K123"/>
  <c r="K122" s="1"/>
  <c r="K121" s="1"/>
  <c r="K120"/>
  <c r="K119" s="1"/>
  <c r="K118" s="1"/>
  <c r="K115"/>
  <c r="K114" s="1"/>
  <c r="K113"/>
  <c r="K112"/>
  <c r="K107"/>
  <c r="K106"/>
  <c r="K105"/>
  <c r="K102"/>
  <c r="K101" s="1"/>
  <c r="K100"/>
  <c r="K99"/>
  <c r="K98"/>
  <c r="K96"/>
  <c r="K94"/>
  <c r="K93"/>
  <c r="K91"/>
  <c r="K90"/>
  <c r="K84"/>
  <c r="K83" s="1"/>
  <c r="K82"/>
  <c r="K81"/>
  <c r="K79"/>
  <c r="K77"/>
  <c r="K76"/>
  <c r="K75"/>
  <c r="K74"/>
  <c r="K72"/>
  <c r="K71" s="1"/>
  <c r="K69"/>
  <c r="K68" s="1"/>
  <c r="K67"/>
  <c r="K66"/>
  <c r="K65"/>
  <c r="K63"/>
  <c r="K62" s="1"/>
  <c r="K56"/>
  <c r="K55"/>
  <c r="K54"/>
  <c r="K53"/>
  <c r="K51"/>
  <c r="K50" s="1"/>
  <c r="K49"/>
  <c r="K48"/>
  <c r="K47"/>
  <c r="K45"/>
  <c r="K44"/>
  <c r="K43"/>
  <c r="K42"/>
  <c r="K41"/>
  <c r="K40"/>
  <c r="K38"/>
  <c r="K37" s="1"/>
  <c r="K36"/>
  <c r="K35"/>
  <c r="K34"/>
  <c r="K33"/>
  <c r="K32"/>
  <c r="K31"/>
  <c r="K30"/>
  <c r="K29"/>
  <c r="K28"/>
  <c r="K26"/>
  <c r="K25"/>
  <c r="K24"/>
  <c r="K23"/>
  <c r="K22"/>
  <c r="K20"/>
  <c r="K19"/>
  <c r="K18"/>
  <c r="K17"/>
  <c r="K15"/>
  <c r="K14"/>
  <c r="K12"/>
  <c r="K11" s="1"/>
  <c r="K10"/>
  <c r="K9"/>
  <c r="K8"/>
  <c r="I1197"/>
  <c r="I1196" s="1"/>
  <c r="I1147"/>
  <c r="I1146" s="1"/>
  <c r="I1145"/>
  <c r="I1144" s="1"/>
  <c r="I1143"/>
  <c r="I1142" s="1"/>
  <c r="I1141"/>
  <c r="I1140"/>
  <c r="I1139"/>
  <c r="I1137"/>
  <c r="I1136" s="1"/>
  <c r="I1135"/>
  <c r="I1134" s="1"/>
  <c r="I1054"/>
  <c r="I1053" s="1"/>
  <c r="I1052"/>
  <c r="I1051"/>
  <c r="I1050"/>
  <c r="I1047"/>
  <c r="I1046" s="1"/>
  <c r="I1045"/>
  <c r="I1044" s="1"/>
  <c r="I1043"/>
  <c r="I1042"/>
  <c r="I1041"/>
  <c r="I1040"/>
  <c r="I1038"/>
  <c r="I1037" s="1"/>
  <c r="I1036"/>
  <c r="I1035" s="1"/>
  <c r="I1034"/>
  <c r="I1033"/>
  <c r="I1031"/>
  <c r="I1030"/>
  <c r="I1029"/>
  <c r="I1028"/>
  <c r="I1027"/>
  <c r="I1025"/>
  <c r="I1024"/>
  <c r="I1023"/>
  <c r="I1022"/>
  <c r="I1021"/>
  <c r="I1020"/>
  <c r="I1019"/>
  <c r="I1018"/>
  <c r="I1016"/>
  <c r="I1015"/>
  <c r="I1014"/>
  <c r="I1013"/>
  <c r="I1012"/>
  <c r="I1010"/>
  <c r="I1009"/>
  <c r="I1008"/>
  <c r="I1006"/>
  <c r="I1005"/>
  <c r="I1003"/>
  <c r="I1002" s="1"/>
  <c r="I1001"/>
  <c r="I1000" s="1"/>
  <c r="I997"/>
  <c r="I996" s="1"/>
  <c r="I995"/>
  <c r="I994"/>
  <c r="I992"/>
  <c r="I991" s="1"/>
  <c r="I990"/>
  <c r="I989"/>
  <c r="I988"/>
  <c r="I985"/>
  <c r="I984" s="1"/>
  <c r="I983"/>
  <c r="I982"/>
  <c r="I981"/>
  <c r="I979"/>
  <c r="I978"/>
  <c r="I976"/>
  <c r="I975" s="1"/>
  <c r="I974"/>
  <c r="I973"/>
  <c r="I971"/>
  <c r="I970"/>
  <c r="I969"/>
  <c r="I968"/>
  <c r="I967"/>
  <c r="I966"/>
  <c r="I965"/>
  <c r="I963"/>
  <c r="I962" s="1"/>
  <c r="I961"/>
  <c r="I960"/>
  <c r="I959"/>
  <c r="I958"/>
  <c r="I957"/>
  <c r="I956"/>
  <c r="I955"/>
  <c r="I954"/>
  <c r="I952"/>
  <c r="I951"/>
  <c r="I950"/>
  <c r="I949"/>
  <c r="I947"/>
  <c r="I946"/>
  <c r="I945"/>
  <c r="I944"/>
  <c r="I942"/>
  <c r="I941"/>
  <c r="I939"/>
  <c r="I937"/>
  <c r="I936"/>
  <c r="I921"/>
  <c r="I920"/>
  <c r="I918"/>
  <c r="I917" s="1"/>
  <c r="I916"/>
  <c r="I915"/>
  <c r="I913"/>
  <c r="I912" s="1"/>
  <c r="I911"/>
  <c r="I910" s="1"/>
  <c r="I909"/>
  <c r="I908" s="1"/>
  <c r="I886"/>
  <c r="I885" s="1"/>
  <c r="I884"/>
  <c r="I880"/>
  <c r="I879"/>
  <c r="I878"/>
  <c r="I877"/>
  <c r="I875"/>
  <c r="I874" s="1"/>
  <c r="I873"/>
  <c r="I872"/>
  <c r="I870"/>
  <c r="I869" s="1"/>
  <c r="I868"/>
  <c r="I867" s="1"/>
  <c r="I866"/>
  <c r="I865" s="1"/>
  <c r="I864"/>
  <c r="I863" s="1"/>
  <c r="I859"/>
  <c r="I858" s="1"/>
  <c r="I857"/>
  <c r="I856" s="1"/>
  <c r="I855"/>
  <c r="I854"/>
  <c r="I853"/>
  <c r="I850"/>
  <c r="I849" s="1"/>
  <c r="I848" s="1"/>
  <c r="I843"/>
  <c r="I842" s="1"/>
  <c r="I841"/>
  <c r="I840" s="1"/>
  <c r="I839"/>
  <c r="I838"/>
  <c r="I836"/>
  <c r="I835"/>
  <c r="I833"/>
  <c r="I832"/>
  <c r="I831"/>
  <c r="I828"/>
  <c r="I827" s="1"/>
  <c r="I826" s="1"/>
  <c r="I825"/>
  <c r="I824" s="1"/>
  <c r="I823"/>
  <c r="I822"/>
  <c r="I821"/>
  <c r="I816"/>
  <c r="I815" s="1"/>
  <c r="I814"/>
  <c r="I813"/>
  <c r="I812"/>
  <c r="I811"/>
  <c r="I810"/>
  <c r="I808"/>
  <c r="I807" s="1"/>
  <c r="I806"/>
  <c r="I805" s="1"/>
  <c r="I804"/>
  <c r="I803" s="1"/>
  <c r="I802"/>
  <c r="I801"/>
  <c r="I800"/>
  <c r="I798"/>
  <c r="I797"/>
  <c r="I796"/>
  <c r="I795"/>
  <c r="I794"/>
  <c r="I793"/>
  <c r="I792"/>
  <c r="I790"/>
  <c r="I789" s="1"/>
  <c r="I788"/>
  <c r="I787"/>
  <c r="I786"/>
  <c r="I785"/>
  <c r="I784"/>
  <c r="I783"/>
  <c r="I782"/>
  <c r="I781"/>
  <c r="I780"/>
  <c r="I778"/>
  <c r="I777"/>
  <c r="I776"/>
  <c r="I775"/>
  <c r="I774"/>
  <c r="I773"/>
  <c r="I771"/>
  <c r="I770"/>
  <c r="I769"/>
  <c r="I768"/>
  <c r="I766"/>
  <c r="I765"/>
  <c r="I763"/>
  <c r="I762" s="1"/>
  <c r="I761"/>
  <c r="I760"/>
  <c r="I756"/>
  <c r="I755" s="1"/>
  <c r="I754" s="1"/>
  <c r="I753"/>
  <c r="I752"/>
  <c r="I750"/>
  <c r="I749"/>
  <c r="I748"/>
  <c r="I738"/>
  <c r="I737" s="1"/>
  <c r="I736"/>
  <c r="I735" s="1"/>
  <c r="I734"/>
  <c r="I733"/>
  <c r="I731"/>
  <c r="I730"/>
  <c r="I729"/>
  <c r="I728"/>
  <c r="I727"/>
  <c r="I726"/>
  <c r="I725"/>
  <c r="I723"/>
  <c r="I722" s="1"/>
  <c r="I721"/>
  <c r="I720"/>
  <c r="I719"/>
  <c r="I718"/>
  <c r="I717"/>
  <c r="I716"/>
  <c r="I715"/>
  <c r="I713"/>
  <c r="I712"/>
  <c r="I711"/>
  <c r="I710"/>
  <c r="I708"/>
  <c r="I707"/>
  <c r="I706"/>
  <c r="I705"/>
  <c r="I703"/>
  <c r="I702"/>
  <c r="I700"/>
  <c r="I699" s="1"/>
  <c r="I698"/>
  <c r="I697" s="1"/>
  <c r="I676"/>
  <c r="I675"/>
  <c r="I622"/>
  <c r="I621" s="1"/>
  <c r="I620"/>
  <c r="I619"/>
  <c r="I618"/>
  <c r="I617"/>
  <c r="I615"/>
  <c r="I614" s="1"/>
  <c r="I613"/>
  <c r="I612"/>
  <c r="I610"/>
  <c r="I609" s="1"/>
  <c r="I608"/>
  <c r="I607"/>
  <c r="I605"/>
  <c r="I604" s="1"/>
  <c r="I603"/>
  <c r="I602"/>
  <c r="I601"/>
  <c r="I600"/>
  <c r="I599"/>
  <c r="I598"/>
  <c r="I597"/>
  <c r="I596"/>
  <c r="I594"/>
  <c r="I593"/>
  <c r="I591"/>
  <c r="I590"/>
  <c r="I589"/>
  <c r="I587"/>
  <c r="I586"/>
  <c r="I584"/>
  <c r="I583" s="1"/>
  <c r="I582"/>
  <c r="I581"/>
  <c r="I579"/>
  <c r="I578" s="1"/>
  <c r="I577"/>
  <c r="I576"/>
  <c r="I575"/>
  <c r="I574"/>
  <c r="I573"/>
  <c r="I572"/>
  <c r="I571"/>
  <c r="I569"/>
  <c r="I568"/>
  <c r="I566"/>
  <c r="I565"/>
  <c r="I511"/>
  <c r="I510" s="1"/>
  <c r="I509"/>
  <c r="I508"/>
  <c r="I506"/>
  <c r="I505"/>
  <c r="I503"/>
  <c r="I502" s="1"/>
  <c r="I501"/>
  <c r="I500"/>
  <c r="I498"/>
  <c r="I497" s="1"/>
  <c r="I494"/>
  <c r="I493"/>
  <c r="I492"/>
  <c r="I491"/>
  <c r="I490"/>
  <c r="I489"/>
  <c r="I488"/>
  <c r="I487"/>
  <c r="I485"/>
  <c r="I484"/>
  <c r="I482"/>
  <c r="I481"/>
  <c r="I480"/>
  <c r="I478"/>
  <c r="I477"/>
  <c r="I475"/>
  <c r="I474"/>
  <c r="I472"/>
  <c r="I471"/>
  <c r="I469"/>
  <c r="I468" s="1"/>
  <c r="I467"/>
  <c r="I466" s="1"/>
  <c r="I465"/>
  <c r="I464"/>
  <c r="I463"/>
  <c r="I462"/>
  <c r="I461"/>
  <c r="I460"/>
  <c r="I459"/>
  <c r="I457"/>
  <c r="I456"/>
  <c r="I454"/>
  <c r="I453"/>
  <c r="I448"/>
  <c r="I447"/>
  <c r="I446"/>
  <c r="I444"/>
  <c r="I443"/>
  <c r="I442"/>
  <c r="I440"/>
  <c r="I439" s="1"/>
  <c r="I433"/>
  <c r="I432"/>
  <c r="I429"/>
  <c r="I428" s="1"/>
  <c r="I427"/>
  <c r="I426" s="1"/>
  <c r="I425"/>
  <c r="I424" s="1"/>
  <c r="I418"/>
  <c r="I417" s="1"/>
  <c r="I415"/>
  <c r="I414" s="1"/>
  <c r="I413" s="1"/>
  <c r="I402"/>
  <c r="I401" s="1"/>
  <c r="I400"/>
  <c r="I399" s="1"/>
  <c r="I397"/>
  <c r="I396"/>
  <c r="I394"/>
  <c r="I393"/>
  <c r="I389"/>
  <c r="I388" s="1"/>
  <c r="I387" s="1"/>
  <c r="I386"/>
  <c r="I385" s="1"/>
  <c r="I384" s="1"/>
  <c r="I382"/>
  <c r="I381"/>
  <c r="I380" s="1"/>
  <c r="I378"/>
  <c r="I377" s="1"/>
  <c r="I376"/>
  <c r="I375" s="1"/>
  <c r="I374"/>
  <c r="I373" s="1"/>
  <c r="I371"/>
  <c r="I370" s="1"/>
  <c r="I369" s="1"/>
  <c r="I368"/>
  <c r="I367" s="1"/>
  <c r="I366" s="1"/>
  <c r="I365"/>
  <c r="I364" s="1"/>
  <c r="I363" s="1"/>
  <c r="I359"/>
  <c r="I358" s="1"/>
  <c r="I357" s="1"/>
  <c r="I350"/>
  <c r="I349" s="1"/>
  <c r="I348"/>
  <c r="I347" s="1"/>
  <c r="I346"/>
  <c r="I345" s="1"/>
  <c r="I343"/>
  <c r="I342" s="1"/>
  <c r="I341" s="1"/>
  <c r="I306"/>
  <c r="I305" s="1"/>
  <c r="I304"/>
  <c r="I303" s="1"/>
  <c r="I302"/>
  <c r="I301"/>
  <c r="I300"/>
  <c r="I299"/>
  <c r="I297"/>
  <c r="I296"/>
  <c r="I294"/>
  <c r="I293" s="1"/>
  <c r="I292"/>
  <c r="I291"/>
  <c r="I290"/>
  <c r="I288"/>
  <c r="I287"/>
  <c r="I286"/>
  <c r="I285"/>
  <c r="I284"/>
  <c r="I283"/>
  <c r="I281"/>
  <c r="I280" s="1"/>
  <c r="I279"/>
  <c r="I278"/>
  <c r="I277"/>
  <c r="I276"/>
  <c r="I275"/>
  <c r="I274"/>
  <c r="I273"/>
  <c r="I272"/>
  <c r="I271"/>
  <c r="I269"/>
  <c r="I268"/>
  <c r="I267"/>
  <c r="I266"/>
  <c r="I265"/>
  <c r="I263"/>
  <c r="I262"/>
  <c r="I261"/>
  <c r="I259"/>
  <c r="I258"/>
  <c r="I257"/>
  <c r="I255"/>
  <c r="I254" s="1"/>
  <c r="I253"/>
  <c r="I252"/>
  <c r="I251"/>
  <c r="I247"/>
  <c r="I246" s="1"/>
  <c r="I245"/>
  <c r="I244" s="1"/>
  <c r="I240"/>
  <c r="I239" s="1"/>
  <c r="I237"/>
  <c r="I236" s="1"/>
  <c r="I235" s="1"/>
  <c r="I234"/>
  <c r="I231"/>
  <c r="I230" s="1"/>
  <c r="I229"/>
  <c r="I228" s="1"/>
  <c r="I226"/>
  <c r="I225" s="1"/>
  <c r="I224" s="1"/>
  <c r="I223"/>
  <c r="I222"/>
  <c r="I220"/>
  <c r="I219"/>
  <c r="I217"/>
  <c r="I216"/>
  <c r="I215"/>
  <c r="I214"/>
  <c r="I213"/>
  <c r="I211"/>
  <c r="I210"/>
  <c r="I209"/>
  <c r="I208"/>
  <c r="I206"/>
  <c r="I205" s="1"/>
  <c r="I200"/>
  <c r="I199" s="1"/>
  <c r="I198" s="1"/>
  <c r="I197"/>
  <c r="I196" s="1"/>
  <c r="I195" s="1"/>
  <c r="I194"/>
  <c r="I191"/>
  <c r="I190" s="1"/>
  <c r="I189" s="1"/>
  <c r="I188"/>
  <c r="I187" s="1"/>
  <c r="I186"/>
  <c r="I185" s="1"/>
  <c r="I183"/>
  <c r="I182" s="1"/>
  <c r="I181"/>
  <c r="I180" s="1"/>
  <c r="I176"/>
  <c r="I175" s="1"/>
  <c r="I173"/>
  <c r="I172" s="1"/>
  <c r="I171"/>
  <c r="I170" s="1"/>
  <c r="I168"/>
  <c r="I167" s="1"/>
  <c r="I166" s="1"/>
  <c r="I162"/>
  <c r="I161" s="1"/>
  <c r="I160" s="1"/>
  <c r="I159"/>
  <c r="I158" s="1"/>
  <c r="I157"/>
  <c r="I156" s="1"/>
  <c r="I154"/>
  <c r="I153" s="1"/>
  <c r="I152"/>
  <c r="I151" s="1"/>
  <c r="I150"/>
  <c r="I149" s="1"/>
  <c r="I148"/>
  <c r="I147" s="1"/>
  <c r="I146"/>
  <c r="I145"/>
  <c r="I142"/>
  <c r="I141" s="1"/>
  <c r="I140" s="1"/>
  <c r="I139"/>
  <c r="I138" s="1"/>
  <c r="I137"/>
  <c r="I136" s="1"/>
  <c r="I134"/>
  <c r="I133" s="1"/>
  <c r="I132" s="1"/>
  <c r="I131"/>
  <c r="I130" s="1"/>
  <c r="I129"/>
  <c r="I128" s="1"/>
  <c r="I126"/>
  <c r="I125" s="1"/>
  <c r="I124" s="1"/>
  <c r="I123"/>
  <c r="I122" s="1"/>
  <c r="I121" s="1"/>
  <c r="I120"/>
  <c r="I119" s="1"/>
  <c r="I118" s="1"/>
  <c r="I115"/>
  <c r="I114" s="1"/>
  <c r="I113"/>
  <c r="I112"/>
  <c r="I107"/>
  <c r="I106"/>
  <c r="I105"/>
  <c r="I102"/>
  <c r="I101" s="1"/>
  <c r="I100"/>
  <c r="I99"/>
  <c r="I98"/>
  <c r="I96"/>
  <c r="I95" s="1"/>
  <c r="I94"/>
  <c r="I93"/>
  <c r="I91"/>
  <c r="I90"/>
  <c r="I84"/>
  <c r="I83" s="1"/>
  <c r="I82"/>
  <c r="I81"/>
  <c r="I79"/>
  <c r="I78" s="1"/>
  <c r="I77"/>
  <c r="I76"/>
  <c r="I75"/>
  <c r="I74"/>
  <c r="I72"/>
  <c r="I71" s="1"/>
  <c r="I69"/>
  <c r="I67"/>
  <c r="I66"/>
  <c r="I65"/>
  <c r="I63"/>
  <c r="I62" s="1"/>
  <c r="I56"/>
  <c r="I55"/>
  <c r="I54"/>
  <c r="I53"/>
  <c r="I51"/>
  <c r="I50" s="1"/>
  <c r="I49"/>
  <c r="I48"/>
  <c r="I47"/>
  <c r="I45"/>
  <c r="I44"/>
  <c r="I43"/>
  <c r="I42"/>
  <c r="I41"/>
  <c r="I40"/>
  <c r="I38"/>
  <c r="I37" s="1"/>
  <c r="I36"/>
  <c r="I35"/>
  <c r="I34"/>
  <c r="I33"/>
  <c r="I32"/>
  <c r="I31"/>
  <c r="I30"/>
  <c r="I29"/>
  <c r="I28"/>
  <c r="I26"/>
  <c r="I25"/>
  <c r="I24"/>
  <c r="I23"/>
  <c r="I22"/>
  <c r="I20"/>
  <c r="I19"/>
  <c r="I18"/>
  <c r="I17"/>
  <c r="I15"/>
  <c r="I14"/>
  <c r="I12"/>
  <c r="I11" s="1"/>
  <c r="I10"/>
  <c r="I9"/>
  <c r="I8"/>
  <c r="K1241"/>
  <c r="K1239"/>
  <c r="K1237"/>
  <c r="K1232"/>
  <c r="K1229"/>
  <c r="K1226"/>
  <c r="K1223"/>
  <c r="K1221"/>
  <c r="K1219"/>
  <c r="K1214"/>
  <c r="K1211"/>
  <c r="K1208"/>
  <c r="K1205"/>
  <c r="K1198"/>
  <c r="K1196"/>
  <c r="K1193"/>
  <c r="K1191"/>
  <c r="K1189"/>
  <c r="K1187"/>
  <c r="K1185"/>
  <c r="K1183"/>
  <c r="K1178"/>
  <c r="K1170"/>
  <c r="K1160"/>
  <c r="K1153"/>
  <c r="K1148"/>
  <c r="K1130"/>
  <c r="K1128"/>
  <c r="K1125"/>
  <c r="K1121"/>
  <c r="K1119"/>
  <c r="K1116"/>
  <c r="K1114"/>
  <c r="K1112"/>
  <c r="K1108"/>
  <c r="K1100"/>
  <c r="K1098"/>
  <c r="K1088"/>
  <c r="K1081"/>
  <c r="K1077"/>
  <c r="K1074"/>
  <c r="K1072"/>
  <c r="K1068"/>
  <c r="K1066"/>
  <c r="K1064"/>
  <c r="K1062"/>
  <c r="K1059"/>
  <c r="K1057"/>
  <c r="K1035"/>
  <c r="K929"/>
  <c r="K927"/>
  <c r="K924"/>
  <c r="K922"/>
  <c r="K908"/>
  <c r="K905"/>
  <c r="K903"/>
  <c r="K896"/>
  <c r="K894"/>
  <c r="K891"/>
  <c r="K889"/>
  <c r="K887"/>
  <c r="K865"/>
  <c r="K860"/>
  <c r="K846"/>
  <c r="K844"/>
  <c r="K842"/>
  <c r="K817"/>
  <c r="K807"/>
  <c r="K744"/>
  <c r="K742"/>
  <c r="K739"/>
  <c r="K737"/>
  <c r="K693"/>
  <c r="K689"/>
  <c r="K687"/>
  <c r="K685"/>
  <c r="K683"/>
  <c r="K681"/>
  <c r="K677"/>
  <c r="K671"/>
  <c r="K666"/>
  <c r="K664"/>
  <c r="K661"/>
  <c r="K658"/>
  <c r="K656"/>
  <c r="K647"/>
  <c r="K644"/>
  <c r="K640"/>
  <c r="K637"/>
  <c r="K635"/>
  <c r="K632"/>
  <c r="K626"/>
  <c r="K623"/>
  <c r="K583"/>
  <c r="K561"/>
  <c r="K558"/>
  <c r="K556"/>
  <c r="K548"/>
  <c r="K545"/>
  <c r="K543"/>
  <c r="K531"/>
  <c r="K528"/>
  <c r="K524"/>
  <c r="K521"/>
  <c r="K518"/>
  <c r="K516"/>
  <c r="K514"/>
  <c r="K512"/>
  <c r="K435"/>
  <c r="K434" s="1"/>
  <c r="K421"/>
  <c r="K419"/>
  <c r="K411"/>
  <c r="K409"/>
  <c r="K406"/>
  <c r="K404"/>
  <c r="K388"/>
  <c r="K387" s="1"/>
  <c r="K367"/>
  <c r="K366" s="1"/>
  <c r="K361"/>
  <c r="K360" s="1"/>
  <c r="K355"/>
  <c r="K354" s="1"/>
  <c r="K352"/>
  <c r="K351" s="1"/>
  <c r="K347"/>
  <c r="K337"/>
  <c r="K335"/>
  <c r="K332"/>
  <c r="K331" s="1"/>
  <c r="K329"/>
  <c r="K327"/>
  <c r="K325"/>
  <c r="K323"/>
  <c r="K321"/>
  <c r="K319"/>
  <c r="K317"/>
  <c r="K315"/>
  <c r="K311"/>
  <c r="K309"/>
  <c r="K307"/>
  <c r="K241"/>
  <c r="K202"/>
  <c r="K201" s="1"/>
  <c r="K187"/>
  <c r="K177"/>
  <c r="K164"/>
  <c r="K163" s="1"/>
  <c r="K108"/>
  <c r="K95"/>
  <c r="K85"/>
  <c r="K78"/>
  <c r="K59"/>
  <c r="K57"/>
  <c r="I1241"/>
  <c r="I1239"/>
  <c r="I1237"/>
  <c r="I1232"/>
  <c r="I1229"/>
  <c r="I1226"/>
  <c r="I1223"/>
  <c r="I1221"/>
  <c r="I1219"/>
  <c r="I1214"/>
  <c r="I1211"/>
  <c r="I1208"/>
  <c r="I1205"/>
  <c r="I1198"/>
  <c r="I1193"/>
  <c r="I1191"/>
  <c r="I1189"/>
  <c r="I1187"/>
  <c r="I1185"/>
  <c r="I1183"/>
  <c r="I1178"/>
  <c r="I1170"/>
  <c r="I1160"/>
  <c r="I1153"/>
  <c r="I1148"/>
  <c r="I1130"/>
  <c r="I1128"/>
  <c r="I1125"/>
  <c r="I1121"/>
  <c r="I1119"/>
  <c r="I1116"/>
  <c r="I1114"/>
  <c r="I1112"/>
  <c r="I1108"/>
  <c r="I1100"/>
  <c r="I1098"/>
  <c r="I1088"/>
  <c r="I1081"/>
  <c r="I1077"/>
  <c r="I1074"/>
  <c r="I1072"/>
  <c r="I1068"/>
  <c r="I1066"/>
  <c r="I1064"/>
  <c r="I1062"/>
  <c r="I1059"/>
  <c r="I1057"/>
  <c r="I938"/>
  <c r="I929"/>
  <c r="I927"/>
  <c r="I924"/>
  <c r="I922"/>
  <c r="I905"/>
  <c r="I903"/>
  <c r="I896"/>
  <c r="I894"/>
  <c r="I891"/>
  <c r="I889"/>
  <c r="I887"/>
  <c r="I883"/>
  <c r="I860"/>
  <c r="I846"/>
  <c r="I844"/>
  <c r="I817"/>
  <c r="I744"/>
  <c r="I742"/>
  <c r="I739"/>
  <c r="I693"/>
  <c r="I689"/>
  <c r="I687"/>
  <c r="I685"/>
  <c r="I683"/>
  <c r="I681"/>
  <c r="I677"/>
  <c r="I671"/>
  <c r="I666"/>
  <c r="I664"/>
  <c r="I661"/>
  <c r="I658"/>
  <c r="I656"/>
  <c r="I647"/>
  <c r="I644"/>
  <c r="I640"/>
  <c r="I637"/>
  <c r="I635"/>
  <c r="I632"/>
  <c r="I626"/>
  <c r="I623"/>
  <c r="I561"/>
  <c r="I558"/>
  <c r="I556"/>
  <c r="I548"/>
  <c r="I545"/>
  <c r="I543"/>
  <c r="I531"/>
  <c r="I528"/>
  <c r="I524"/>
  <c r="I521"/>
  <c r="I518"/>
  <c r="I516"/>
  <c r="I514"/>
  <c r="I512"/>
  <c r="I435"/>
  <c r="I434" s="1"/>
  <c r="I421"/>
  <c r="I419"/>
  <c r="I411"/>
  <c r="I409"/>
  <c r="I406"/>
  <c r="I404"/>
  <c r="I361"/>
  <c r="I360" s="1"/>
  <c r="I355"/>
  <c r="I354" s="1"/>
  <c r="I352"/>
  <c r="I351" s="1"/>
  <c r="I337"/>
  <c r="I335"/>
  <c r="I332"/>
  <c r="I331" s="1"/>
  <c r="I329"/>
  <c r="I327"/>
  <c r="I325"/>
  <c r="I323"/>
  <c r="I321"/>
  <c r="I319"/>
  <c r="I317"/>
  <c r="I315"/>
  <c r="I311"/>
  <c r="I309"/>
  <c r="I307"/>
  <c r="I241"/>
  <c r="I233"/>
  <c r="I232" s="1"/>
  <c r="I202"/>
  <c r="I201" s="1"/>
  <c r="I193"/>
  <c r="I192" s="1"/>
  <c r="I177"/>
  <c r="I164"/>
  <c r="I163" s="1"/>
  <c r="I108"/>
  <c r="I85"/>
  <c r="I68"/>
  <c r="I59"/>
  <c r="I57"/>
  <c r="L1242"/>
  <c r="L1240"/>
  <c r="J1241"/>
  <c r="J1239"/>
  <c r="H1241"/>
  <c r="H1239"/>
  <c r="G1241"/>
  <c r="G1239"/>
  <c r="L1235"/>
  <c r="J1232"/>
  <c r="H1232"/>
  <c r="L1234"/>
  <c r="L1231"/>
  <c r="J1229"/>
  <c r="H1229"/>
  <c r="G1229"/>
  <c r="L1197"/>
  <c r="J1196"/>
  <c r="H1196"/>
  <c r="G1196"/>
  <c r="I935" l="1"/>
  <c r="I977"/>
  <c r="K919"/>
  <c r="K980"/>
  <c r="K993"/>
  <c r="K1032"/>
  <c r="K935"/>
  <c r="K977"/>
  <c r="K470"/>
  <c r="K476"/>
  <c r="K499"/>
  <c r="K564"/>
  <c r="K580"/>
  <c r="K592"/>
  <c r="I295"/>
  <c r="K111"/>
  <c r="K110" s="1"/>
  <c r="K144"/>
  <c r="K143" s="1"/>
  <c r="K473"/>
  <c r="K567"/>
  <c r="K611"/>
  <c r="K674"/>
  <c r="K673" s="1"/>
  <c r="K701"/>
  <c r="K751"/>
  <c r="I89"/>
  <c r="I111"/>
  <c r="I110" s="1"/>
  <c r="I144"/>
  <c r="I143" s="1"/>
  <c r="I431"/>
  <c r="I430" s="1"/>
  <c r="I473"/>
  <c r="I479"/>
  <c r="I567"/>
  <c r="I611"/>
  <c r="I674"/>
  <c r="I673" s="1"/>
  <c r="I701"/>
  <c r="I751"/>
  <c r="K46"/>
  <c r="K92"/>
  <c r="K260"/>
  <c r="K289"/>
  <c r="K295"/>
  <c r="K764"/>
  <c r="I392"/>
  <c r="K13"/>
  <c r="K218"/>
  <c r="K507"/>
  <c r="I395"/>
  <c r="I104"/>
  <c r="I103" s="1"/>
  <c r="I747"/>
  <c r="I39"/>
  <c r="K709"/>
  <c r="I7"/>
  <c r="I13"/>
  <c r="I16"/>
  <c r="I64"/>
  <c r="I61" s="1"/>
  <c r="I218"/>
  <c r="I250"/>
  <c r="I256"/>
  <c r="I441"/>
  <c r="I455"/>
  <c r="I483"/>
  <c r="I507"/>
  <c r="I588"/>
  <c r="I616"/>
  <c r="I759"/>
  <c r="I799"/>
  <c r="I820"/>
  <c r="I819" s="1"/>
  <c r="I834"/>
  <c r="I871"/>
  <c r="I914"/>
  <c r="I940"/>
  <c r="I1004"/>
  <c r="K7"/>
  <c r="K27"/>
  <c r="K97"/>
  <c r="K264"/>
  <c r="K441"/>
  <c r="K458"/>
  <c r="K486"/>
  <c r="K504"/>
  <c r="K588"/>
  <c r="K606"/>
  <c r="K616"/>
  <c r="K732"/>
  <c r="K767"/>
  <c r="K791"/>
  <c r="K820"/>
  <c r="K819" s="1"/>
  <c r="K943"/>
  <c r="K1026"/>
  <c r="I80"/>
  <c r="I92"/>
  <c r="I221"/>
  <c r="I452"/>
  <c r="I504"/>
  <c r="I585"/>
  <c r="I606"/>
  <c r="I732"/>
  <c r="I779"/>
  <c r="I837"/>
  <c r="I953"/>
  <c r="I972"/>
  <c r="K73"/>
  <c r="K250"/>
  <c r="K759"/>
  <c r="K834"/>
  <c r="K1004"/>
  <c r="I595"/>
  <c r="I1011"/>
  <c r="K16"/>
  <c r="K21"/>
  <c r="K39"/>
  <c r="K52"/>
  <c r="K80"/>
  <c r="K104"/>
  <c r="K103" s="1"/>
  <c r="K207"/>
  <c r="K212"/>
  <c r="K221"/>
  <c r="K270"/>
  <c r="K282"/>
  <c r="K298"/>
  <c r="K964"/>
  <c r="K1039"/>
  <c r="I21"/>
  <c r="I27"/>
  <c r="I46"/>
  <c r="I52"/>
  <c r="I73"/>
  <c r="I97"/>
  <c r="I169"/>
  <c r="I207"/>
  <c r="I212"/>
  <c r="I260"/>
  <c r="I264"/>
  <c r="I270"/>
  <c r="I282"/>
  <c r="I289"/>
  <c r="I298"/>
  <c r="I445"/>
  <c r="I458"/>
  <c r="I470"/>
  <c r="I476"/>
  <c r="I486"/>
  <c r="I499"/>
  <c r="I564"/>
  <c r="I570"/>
  <c r="I580"/>
  <c r="I592"/>
  <c r="I704"/>
  <c r="I709"/>
  <c r="I714"/>
  <c r="I724"/>
  <c r="I764"/>
  <c r="I767"/>
  <c r="I772"/>
  <c r="I791"/>
  <c r="I809"/>
  <c r="I830"/>
  <c r="I852"/>
  <c r="I851" s="1"/>
  <c r="I876"/>
  <c r="I919"/>
  <c r="I943"/>
  <c r="I948"/>
  <c r="I964"/>
  <c r="I980"/>
  <c r="I987"/>
  <c r="I993"/>
  <c r="I1007"/>
  <c r="I1017"/>
  <c r="I1026"/>
  <c r="I1032"/>
  <c r="I1039"/>
  <c r="I1049"/>
  <c r="I1048" s="1"/>
  <c r="I1138"/>
  <c r="I1133" s="1"/>
  <c r="K64"/>
  <c r="K61" s="1"/>
  <c r="K89"/>
  <c r="K431"/>
  <c r="K430" s="1"/>
  <c r="K799"/>
  <c r="K392"/>
  <c r="K445"/>
  <c r="K452"/>
  <c r="K479"/>
  <c r="K570"/>
  <c r="K585"/>
  <c r="K595"/>
  <c r="K704"/>
  <c r="K714"/>
  <c r="K724"/>
  <c r="K747"/>
  <c r="K772"/>
  <c r="K779"/>
  <c r="K809"/>
  <c r="K830"/>
  <c r="K837"/>
  <c r="K852"/>
  <c r="K851" s="1"/>
  <c r="K876"/>
  <c r="K948"/>
  <c r="K953"/>
  <c r="K972"/>
  <c r="K987"/>
  <c r="K986" s="1"/>
  <c r="K1007"/>
  <c r="K1011"/>
  <c r="K1017"/>
  <c r="K1049"/>
  <c r="K1048" s="1"/>
  <c r="K1138"/>
  <c r="K1133" s="1"/>
  <c r="K256"/>
  <c r="K395"/>
  <c r="K391" s="1"/>
  <c r="K455"/>
  <c r="K483"/>
  <c r="K871"/>
  <c r="K914"/>
  <c r="K940"/>
  <c r="K243"/>
  <c r="I174"/>
  <c r="I243"/>
  <c r="I334"/>
  <c r="K127"/>
  <c r="K334"/>
  <c r="K408"/>
  <c r="K416"/>
  <c r="I135"/>
  <c r="K403"/>
  <c r="K423"/>
  <c r="I398"/>
  <c r="I680"/>
  <c r="I1225"/>
  <c r="K155"/>
  <c r="K174"/>
  <c r="K344"/>
  <c r="K398"/>
  <c r="I227"/>
  <c r="I372"/>
  <c r="I403"/>
  <c r="K227"/>
  <c r="K372"/>
  <c r="K1056"/>
  <c r="K1055" s="1"/>
  <c r="I184"/>
  <c r="L1241"/>
  <c r="I127"/>
  <c r="I155"/>
  <c r="I379"/>
  <c r="I408"/>
  <c r="I416"/>
  <c r="I1056"/>
  <c r="I1055" s="1"/>
  <c r="I1195"/>
  <c r="K379"/>
  <c r="K741"/>
  <c r="K1207"/>
  <c r="I1207"/>
  <c r="K184"/>
  <c r="K680"/>
  <c r="K1195"/>
  <c r="L1239"/>
  <c r="I179"/>
  <c r="I238"/>
  <c r="I344"/>
  <c r="I423"/>
  <c r="I741"/>
  <c r="K135"/>
  <c r="K169"/>
  <c r="K179"/>
  <c r="K238"/>
  <c r="K1225"/>
  <c r="L1196"/>
  <c r="L8"/>
  <c r="L9"/>
  <c r="L10"/>
  <c r="L12"/>
  <c r="L14"/>
  <c r="L15"/>
  <c r="L17"/>
  <c r="L18"/>
  <c r="L19"/>
  <c r="L20"/>
  <c r="L22"/>
  <c r="L23"/>
  <c r="L24"/>
  <c r="L25"/>
  <c r="L26"/>
  <c r="L28"/>
  <c r="L29"/>
  <c r="L30"/>
  <c r="L31"/>
  <c r="L32"/>
  <c r="L33"/>
  <c r="L34"/>
  <c r="L35"/>
  <c r="L36"/>
  <c r="L38"/>
  <c r="L40"/>
  <c r="L41"/>
  <c r="L42"/>
  <c r="L43"/>
  <c r="L44"/>
  <c r="L45"/>
  <c r="L47"/>
  <c r="L48"/>
  <c r="L49"/>
  <c r="L51"/>
  <c r="L53"/>
  <c r="L54"/>
  <c r="L55"/>
  <c r="L56"/>
  <c r="L58"/>
  <c r="L60"/>
  <c r="L63"/>
  <c r="L65"/>
  <c r="L66"/>
  <c r="L67"/>
  <c r="L69"/>
  <c r="L72"/>
  <c r="L74"/>
  <c r="L75"/>
  <c r="L76"/>
  <c r="L77"/>
  <c r="L79"/>
  <c r="L81"/>
  <c r="L82"/>
  <c r="L84"/>
  <c r="L86"/>
  <c r="L87"/>
  <c r="L90"/>
  <c r="L91"/>
  <c r="L93"/>
  <c r="L94"/>
  <c r="L96"/>
  <c r="L98"/>
  <c r="L99"/>
  <c r="L100"/>
  <c r="L102"/>
  <c r="L105"/>
  <c r="L106"/>
  <c r="L107"/>
  <c r="L109"/>
  <c r="L112"/>
  <c r="L113"/>
  <c r="L115"/>
  <c r="L120"/>
  <c r="L123"/>
  <c r="L126"/>
  <c r="L129"/>
  <c r="L131"/>
  <c r="L134"/>
  <c r="L137"/>
  <c r="L139"/>
  <c r="L142"/>
  <c r="L145"/>
  <c r="L146"/>
  <c r="L148"/>
  <c r="L150"/>
  <c r="L152"/>
  <c r="L154"/>
  <c r="L157"/>
  <c r="L159"/>
  <c r="L162"/>
  <c r="L165"/>
  <c r="L168"/>
  <c r="L171"/>
  <c r="L173"/>
  <c r="L176"/>
  <c r="L178"/>
  <c r="L181"/>
  <c r="L183"/>
  <c r="L186"/>
  <c r="L188"/>
  <c r="L191"/>
  <c r="L194"/>
  <c r="L197"/>
  <c r="L200"/>
  <c r="L203"/>
  <c r="L206"/>
  <c r="L208"/>
  <c r="L209"/>
  <c r="L210"/>
  <c r="L211"/>
  <c r="L213"/>
  <c r="L214"/>
  <c r="L215"/>
  <c r="L216"/>
  <c r="L217"/>
  <c r="L219"/>
  <c r="L220"/>
  <c r="L222"/>
  <c r="L223"/>
  <c r="L226"/>
  <c r="L229"/>
  <c r="L231"/>
  <c r="L234"/>
  <c r="L237"/>
  <c r="L240"/>
  <c r="L242"/>
  <c r="L245"/>
  <c r="L247"/>
  <c r="L251"/>
  <c r="L252"/>
  <c r="L253"/>
  <c r="L255"/>
  <c r="L257"/>
  <c r="L258"/>
  <c r="L259"/>
  <c r="L261"/>
  <c r="L262"/>
  <c r="L263"/>
  <c r="L265"/>
  <c r="L266"/>
  <c r="L267"/>
  <c r="L268"/>
  <c r="L269"/>
  <c r="L271"/>
  <c r="L272"/>
  <c r="L273"/>
  <c r="L274"/>
  <c r="L275"/>
  <c r="L276"/>
  <c r="L277"/>
  <c r="L278"/>
  <c r="L279"/>
  <c r="L281"/>
  <c r="L283"/>
  <c r="L284"/>
  <c r="L285"/>
  <c r="L286"/>
  <c r="L287"/>
  <c r="L288"/>
  <c r="L290"/>
  <c r="L291"/>
  <c r="L292"/>
  <c r="L294"/>
  <c r="L296"/>
  <c r="L297"/>
  <c r="L299"/>
  <c r="L300"/>
  <c r="L301"/>
  <c r="L302"/>
  <c r="L304"/>
  <c r="L306"/>
  <c r="L308"/>
  <c r="L310"/>
  <c r="L312"/>
  <c r="L313"/>
  <c r="L314"/>
  <c r="L316"/>
  <c r="L318"/>
  <c r="L320"/>
  <c r="L322"/>
  <c r="L324"/>
  <c r="L326"/>
  <c r="L328"/>
  <c r="L330"/>
  <c r="L333"/>
  <c r="L336"/>
  <c r="L338"/>
  <c r="L343"/>
  <c r="L346"/>
  <c r="L348"/>
  <c r="L350"/>
  <c r="L353"/>
  <c r="L356"/>
  <c r="L359"/>
  <c r="L362"/>
  <c r="L365"/>
  <c r="L368"/>
  <c r="L371"/>
  <c r="L374"/>
  <c r="L376"/>
  <c r="L378"/>
  <c r="L381"/>
  <c r="L383"/>
  <c r="L386"/>
  <c r="L389"/>
  <c r="L393"/>
  <c r="L394"/>
  <c r="L396"/>
  <c r="L397"/>
  <c r="L400"/>
  <c r="L402"/>
  <c r="L405"/>
  <c r="L407"/>
  <c r="L410"/>
  <c r="L412"/>
  <c r="L415"/>
  <c r="L418"/>
  <c r="L420"/>
  <c r="L422"/>
  <c r="L425"/>
  <c r="L427"/>
  <c r="L429"/>
  <c r="L432"/>
  <c r="L433"/>
  <c r="L436"/>
  <c r="L440"/>
  <c r="L442"/>
  <c r="L443"/>
  <c r="L444"/>
  <c r="L446"/>
  <c r="L447"/>
  <c r="L448"/>
  <c r="L453"/>
  <c r="L454"/>
  <c r="L456"/>
  <c r="L457"/>
  <c r="L459"/>
  <c r="L460"/>
  <c r="L461"/>
  <c r="L462"/>
  <c r="L463"/>
  <c r="L464"/>
  <c r="L465"/>
  <c r="L467"/>
  <c r="L469"/>
  <c r="L471"/>
  <c r="L472"/>
  <c r="L474"/>
  <c r="L475"/>
  <c r="L477"/>
  <c r="L478"/>
  <c r="L480"/>
  <c r="L481"/>
  <c r="L482"/>
  <c r="L484"/>
  <c r="L485"/>
  <c r="L487"/>
  <c r="L488"/>
  <c r="L489"/>
  <c r="L490"/>
  <c r="L491"/>
  <c r="L492"/>
  <c r="L493"/>
  <c r="L494"/>
  <c r="L498"/>
  <c r="L500"/>
  <c r="L501"/>
  <c r="L503"/>
  <c r="L505"/>
  <c r="L506"/>
  <c r="L508"/>
  <c r="L509"/>
  <c r="L511"/>
  <c r="L513"/>
  <c r="L515"/>
  <c r="L517"/>
  <c r="L519"/>
  <c r="L520"/>
  <c r="L522"/>
  <c r="L523"/>
  <c r="L525"/>
  <c r="L526"/>
  <c r="L527"/>
  <c r="L529"/>
  <c r="L530"/>
  <c r="L532"/>
  <c r="L533"/>
  <c r="L534"/>
  <c r="L535"/>
  <c r="L536"/>
  <c r="L537"/>
  <c r="L538"/>
  <c r="L539"/>
  <c r="L540"/>
  <c r="L544"/>
  <c r="L546"/>
  <c r="L547"/>
  <c r="L549"/>
  <c r="L550"/>
  <c r="L551"/>
  <c r="L552"/>
  <c r="L553"/>
  <c r="L554"/>
  <c r="L555"/>
  <c r="L557"/>
  <c r="L559"/>
  <c r="L560"/>
  <c r="L562"/>
  <c r="L565"/>
  <c r="L566"/>
  <c r="L568"/>
  <c r="L569"/>
  <c r="L571"/>
  <c r="L572"/>
  <c r="L573"/>
  <c r="L574"/>
  <c r="L575"/>
  <c r="L576"/>
  <c r="L577"/>
  <c r="L579"/>
  <c r="L581"/>
  <c r="L582"/>
  <c r="L584"/>
  <c r="L586"/>
  <c r="L587"/>
  <c r="L589"/>
  <c r="L590"/>
  <c r="L591"/>
  <c r="L593"/>
  <c r="L594"/>
  <c r="L596"/>
  <c r="L597"/>
  <c r="L598"/>
  <c r="L599"/>
  <c r="L600"/>
  <c r="L601"/>
  <c r="L602"/>
  <c r="L603"/>
  <c r="L605"/>
  <c r="L607"/>
  <c r="L608"/>
  <c r="L610"/>
  <c r="L612"/>
  <c r="L613"/>
  <c r="L615"/>
  <c r="L617"/>
  <c r="L618"/>
  <c r="L619"/>
  <c r="L620"/>
  <c r="L622"/>
  <c r="L624"/>
  <c r="L625"/>
  <c r="L627"/>
  <c r="L628"/>
  <c r="L629"/>
  <c r="L630"/>
  <c r="L631"/>
  <c r="L633"/>
  <c r="L634"/>
  <c r="L636"/>
  <c r="L638"/>
  <c r="L639"/>
  <c r="L641"/>
  <c r="L642"/>
  <c r="L643"/>
  <c r="L645"/>
  <c r="L646"/>
  <c r="L648"/>
  <c r="L649"/>
  <c r="L650"/>
  <c r="L651"/>
  <c r="L652"/>
  <c r="L653"/>
  <c r="L654"/>
  <c r="L655"/>
  <c r="L657"/>
  <c r="L659"/>
  <c r="L660"/>
  <c r="L662"/>
  <c r="L663"/>
  <c r="L665"/>
  <c r="L667"/>
  <c r="L668"/>
  <c r="L669"/>
  <c r="L670"/>
  <c r="L672"/>
  <c r="L675"/>
  <c r="L676"/>
  <c r="L678"/>
  <c r="L679"/>
  <c r="L682"/>
  <c r="L684"/>
  <c r="L686"/>
  <c r="L688"/>
  <c r="L690"/>
  <c r="L691"/>
  <c r="L692"/>
  <c r="L694"/>
  <c r="L698"/>
  <c r="L700"/>
  <c r="L702"/>
  <c r="L703"/>
  <c r="L705"/>
  <c r="L706"/>
  <c r="L707"/>
  <c r="L708"/>
  <c r="L710"/>
  <c r="L711"/>
  <c r="L712"/>
  <c r="L713"/>
  <c r="L715"/>
  <c r="L716"/>
  <c r="L717"/>
  <c r="L718"/>
  <c r="L719"/>
  <c r="L720"/>
  <c r="L721"/>
  <c r="L723"/>
  <c r="L725"/>
  <c r="L726"/>
  <c r="L727"/>
  <c r="L728"/>
  <c r="L729"/>
  <c r="L730"/>
  <c r="L731"/>
  <c r="L733"/>
  <c r="L734"/>
  <c r="L736"/>
  <c r="L738"/>
  <c r="L740"/>
  <c r="L743"/>
  <c r="L745"/>
  <c r="L748"/>
  <c r="L749"/>
  <c r="L750"/>
  <c r="L752"/>
  <c r="L753"/>
  <c r="L756"/>
  <c r="L760"/>
  <c r="L761"/>
  <c r="L763"/>
  <c r="L765"/>
  <c r="L766"/>
  <c r="L768"/>
  <c r="L769"/>
  <c r="L770"/>
  <c r="L771"/>
  <c r="L773"/>
  <c r="L774"/>
  <c r="L775"/>
  <c r="L776"/>
  <c r="L777"/>
  <c r="L778"/>
  <c r="L780"/>
  <c r="L781"/>
  <c r="L782"/>
  <c r="L783"/>
  <c r="L784"/>
  <c r="L785"/>
  <c r="L786"/>
  <c r="L787"/>
  <c r="L788"/>
  <c r="L790"/>
  <c r="L792"/>
  <c r="L793"/>
  <c r="L794"/>
  <c r="L795"/>
  <c r="L796"/>
  <c r="L797"/>
  <c r="L798"/>
  <c r="L800"/>
  <c r="L801"/>
  <c r="L802"/>
  <c r="L804"/>
  <c r="L806"/>
  <c r="L808"/>
  <c r="L810"/>
  <c r="L811"/>
  <c r="L812"/>
  <c r="L813"/>
  <c r="L814"/>
  <c r="L816"/>
  <c r="L818"/>
  <c r="L821"/>
  <c r="L822"/>
  <c r="L823"/>
  <c r="L825"/>
  <c r="L828"/>
  <c r="L831"/>
  <c r="L832"/>
  <c r="L833"/>
  <c r="L835"/>
  <c r="L836"/>
  <c r="L838"/>
  <c r="L839"/>
  <c r="L841"/>
  <c r="L843"/>
  <c r="L845"/>
  <c r="L847"/>
  <c r="L850"/>
  <c r="L853"/>
  <c r="L854"/>
  <c r="L855"/>
  <c r="L857"/>
  <c r="L859"/>
  <c r="L861"/>
  <c r="L864"/>
  <c r="L866"/>
  <c r="L868"/>
  <c r="L870"/>
  <c r="L872"/>
  <c r="L873"/>
  <c r="L875"/>
  <c r="L877"/>
  <c r="L878"/>
  <c r="L879"/>
  <c r="L880"/>
  <c r="L884"/>
  <c r="L886"/>
  <c r="L888"/>
  <c r="L890"/>
  <c r="L892"/>
  <c r="L893"/>
  <c r="L895"/>
  <c r="L897"/>
  <c r="L898"/>
  <c r="L899"/>
  <c r="L900"/>
  <c r="L904"/>
  <c r="L906"/>
  <c r="L909"/>
  <c r="L911"/>
  <c r="L913"/>
  <c r="L915"/>
  <c r="L916"/>
  <c r="L918"/>
  <c r="L920"/>
  <c r="L921"/>
  <c r="L923"/>
  <c r="L925"/>
  <c r="L926"/>
  <c r="L928"/>
  <c r="L930"/>
  <c r="L931"/>
  <c r="L936"/>
  <c r="L937"/>
  <c r="L939"/>
  <c r="L941"/>
  <c r="L942"/>
  <c r="L944"/>
  <c r="L945"/>
  <c r="L946"/>
  <c r="L947"/>
  <c r="L949"/>
  <c r="L950"/>
  <c r="L951"/>
  <c r="L952"/>
  <c r="L954"/>
  <c r="L955"/>
  <c r="L956"/>
  <c r="L957"/>
  <c r="L958"/>
  <c r="L959"/>
  <c r="L960"/>
  <c r="L961"/>
  <c r="L963"/>
  <c r="L965"/>
  <c r="L966"/>
  <c r="L967"/>
  <c r="L968"/>
  <c r="L969"/>
  <c r="L970"/>
  <c r="L971"/>
  <c r="L973"/>
  <c r="L974"/>
  <c r="L976"/>
  <c r="L978"/>
  <c r="L979"/>
  <c r="L981"/>
  <c r="L982"/>
  <c r="L983"/>
  <c r="L985"/>
  <c r="L988"/>
  <c r="L989"/>
  <c r="L990"/>
  <c r="L992"/>
  <c r="L994"/>
  <c r="L995"/>
  <c r="L997"/>
  <c r="L1001"/>
  <c r="L1003"/>
  <c r="L1005"/>
  <c r="L1006"/>
  <c r="L1008"/>
  <c r="L1009"/>
  <c r="L1010"/>
  <c r="L1012"/>
  <c r="L1013"/>
  <c r="L1014"/>
  <c r="L1015"/>
  <c r="L1016"/>
  <c r="L1018"/>
  <c r="L1019"/>
  <c r="L1020"/>
  <c r="L1021"/>
  <c r="L1022"/>
  <c r="L1023"/>
  <c r="L1024"/>
  <c r="L1025"/>
  <c r="L1027"/>
  <c r="L1028"/>
  <c r="L1029"/>
  <c r="L1030"/>
  <c r="L1031"/>
  <c r="L1033"/>
  <c r="L1034"/>
  <c r="L1036"/>
  <c r="L1038"/>
  <c r="L1040"/>
  <c r="L1041"/>
  <c r="L1042"/>
  <c r="L1043"/>
  <c r="L1045"/>
  <c r="L1047"/>
  <c r="L1050"/>
  <c r="L1051"/>
  <c r="L1052"/>
  <c r="L1054"/>
  <c r="L1058"/>
  <c r="L1060"/>
  <c r="L1061"/>
  <c r="L1063"/>
  <c r="L1065"/>
  <c r="L1067"/>
  <c r="L1069"/>
  <c r="L1070"/>
  <c r="L1071"/>
  <c r="L1073"/>
  <c r="L1075"/>
  <c r="L1076"/>
  <c r="L1078"/>
  <c r="L1079"/>
  <c r="L1080"/>
  <c r="L1082"/>
  <c r="L1083"/>
  <c r="L1084"/>
  <c r="L1085"/>
  <c r="L1086"/>
  <c r="L1087"/>
  <c r="L1089"/>
  <c r="L1090"/>
  <c r="L1091"/>
  <c r="L1092"/>
  <c r="L1093"/>
  <c r="L1094"/>
  <c r="L1095"/>
  <c r="L1096"/>
  <c r="L1097"/>
  <c r="L1099"/>
  <c r="L1101"/>
  <c r="L1102"/>
  <c r="L1103"/>
  <c r="L1104"/>
  <c r="L1105"/>
  <c r="L1106"/>
  <c r="L1107"/>
  <c r="L1109"/>
  <c r="L1110"/>
  <c r="L1111"/>
  <c r="L1113"/>
  <c r="L1115"/>
  <c r="L1117"/>
  <c r="L1118"/>
  <c r="L1120"/>
  <c r="L1122"/>
  <c r="L1123"/>
  <c r="L1124"/>
  <c r="L1126"/>
  <c r="L1127"/>
  <c r="L1129"/>
  <c r="L1131"/>
  <c r="L1135"/>
  <c r="L1137"/>
  <c r="L1139"/>
  <c r="L1140"/>
  <c r="L1141"/>
  <c r="L1143"/>
  <c r="L1145"/>
  <c r="L1147"/>
  <c r="L1149"/>
  <c r="L1150"/>
  <c r="L1151"/>
  <c r="L1152"/>
  <c r="L1154"/>
  <c r="L1155"/>
  <c r="L1156"/>
  <c r="L1157"/>
  <c r="L1158"/>
  <c r="L1159"/>
  <c r="L1161"/>
  <c r="L1162"/>
  <c r="L1163"/>
  <c r="L1164"/>
  <c r="L1165"/>
  <c r="L1166"/>
  <c r="L1167"/>
  <c r="L1168"/>
  <c r="L1169"/>
  <c r="L1171"/>
  <c r="L1172"/>
  <c r="L1173"/>
  <c r="L1174"/>
  <c r="L1175"/>
  <c r="L1176"/>
  <c r="L1177"/>
  <c r="L1179"/>
  <c r="L1180"/>
  <c r="L1181"/>
  <c r="L1182"/>
  <c r="L1184"/>
  <c r="L1186"/>
  <c r="L1188"/>
  <c r="L1190"/>
  <c r="L1192"/>
  <c r="L1194"/>
  <c r="L1199"/>
  <c r="L1200"/>
  <c r="L1201"/>
  <c r="L1202"/>
  <c r="L1203"/>
  <c r="L1204"/>
  <c r="L1206"/>
  <c r="L1209"/>
  <c r="L1210"/>
  <c r="L1212"/>
  <c r="L1213"/>
  <c r="L1215"/>
  <c r="L1216"/>
  <c r="L1217"/>
  <c r="L1218"/>
  <c r="L1220"/>
  <c r="L1222"/>
  <c r="L1224"/>
  <c r="L1227"/>
  <c r="L1228"/>
  <c r="L1230"/>
  <c r="L1233"/>
  <c r="L1236"/>
  <c r="L1238"/>
  <c r="J1237"/>
  <c r="L1229"/>
  <c r="J1226"/>
  <c r="J1223"/>
  <c r="J1221"/>
  <c r="J1219"/>
  <c r="J1214"/>
  <c r="J1211"/>
  <c r="J1208"/>
  <c r="J1205"/>
  <c r="J1198"/>
  <c r="J1193"/>
  <c r="J1191"/>
  <c r="J1189"/>
  <c r="J1187"/>
  <c r="J1185"/>
  <c r="J1183"/>
  <c r="J1178"/>
  <c r="J1170"/>
  <c r="J1160"/>
  <c r="J1153"/>
  <c r="J1148"/>
  <c r="J1146"/>
  <c r="J1144"/>
  <c r="J1142"/>
  <c r="J1138"/>
  <c r="J1136"/>
  <c r="J1134"/>
  <c r="J1130"/>
  <c r="J1128"/>
  <c r="J1125"/>
  <c r="J1121"/>
  <c r="J1119"/>
  <c r="J1116"/>
  <c r="J1114"/>
  <c r="J1112"/>
  <c r="J1108"/>
  <c r="J1100"/>
  <c r="J1098"/>
  <c r="J1088"/>
  <c r="J1081"/>
  <c r="J1077"/>
  <c r="J1074"/>
  <c r="J1072"/>
  <c r="J1068"/>
  <c r="J1066"/>
  <c r="J1064"/>
  <c r="J1062"/>
  <c r="J1059"/>
  <c r="J1057"/>
  <c r="J1053"/>
  <c r="J1049"/>
  <c r="J1046"/>
  <c r="J1044"/>
  <c r="J1039"/>
  <c r="J1037"/>
  <c r="J1035"/>
  <c r="J1032"/>
  <c r="J1026"/>
  <c r="J1017"/>
  <c r="J1011"/>
  <c r="J1007"/>
  <c r="J1004"/>
  <c r="J1002"/>
  <c r="J1000"/>
  <c r="J996"/>
  <c r="J993"/>
  <c r="J991"/>
  <c r="J987"/>
  <c r="J984"/>
  <c r="J980"/>
  <c r="J977"/>
  <c r="J975"/>
  <c r="J972"/>
  <c r="J964"/>
  <c r="J962"/>
  <c r="J953"/>
  <c r="J948"/>
  <c r="J943"/>
  <c r="J940"/>
  <c r="J938"/>
  <c r="J935"/>
  <c r="J929"/>
  <c r="J927"/>
  <c r="J924"/>
  <c r="J922"/>
  <c r="J919"/>
  <c r="J917"/>
  <c r="J914"/>
  <c r="J912"/>
  <c r="J910"/>
  <c r="J908"/>
  <c r="J905"/>
  <c r="J903"/>
  <c r="J896"/>
  <c r="J894"/>
  <c r="J891"/>
  <c r="J889"/>
  <c r="J887"/>
  <c r="J885"/>
  <c r="J883"/>
  <c r="J876"/>
  <c r="J874"/>
  <c r="J871"/>
  <c r="J869"/>
  <c r="J867"/>
  <c r="J865"/>
  <c r="J863"/>
  <c r="J860"/>
  <c r="J858"/>
  <c r="J856"/>
  <c r="J852"/>
  <c r="J849"/>
  <c r="J848" s="1"/>
  <c r="J846"/>
  <c r="J844"/>
  <c r="J842"/>
  <c r="J840"/>
  <c r="J837"/>
  <c r="J834"/>
  <c r="J830"/>
  <c r="J827"/>
  <c r="J826" s="1"/>
  <c r="J824"/>
  <c r="J820"/>
  <c r="J817"/>
  <c r="J815"/>
  <c r="J809"/>
  <c r="J807"/>
  <c r="J805"/>
  <c r="J803"/>
  <c r="J799"/>
  <c r="J791"/>
  <c r="J789"/>
  <c r="J779"/>
  <c r="J772"/>
  <c r="J767"/>
  <c r="J764"/>
  <c r="J762"/>
  <c r="J759"/>
  <c r="J755"/>
  <c r="J754" s="1"/>
  <c r="J751"/>
  <c r="J747"/>
  <c r="J744"/>
  <c r="J742"/>
  <c r="J739"/>
  <c r="J737"/>
  <c r="J735"/>
  <c r="J732"/>
  <c r="J724"/>
  <c r="J722"/>
  <c r="J714"/>
  <c r="J709"/>
  <c r="J704"/>
  <c r="J701"/>
  <c r="J699"/>
  <c r="J697"/>
  <c r="J693"/>
  <c r="J689"/>
  <c r="J687"/>
  <c r="J685"/>
  <c r="J683"/>
  <c r="J681"/>
  <c r="J677"/>
  <c r="J674"/>
  <c r="J671"/>
  <c r="J666"/>
  <c r="J664"/>
  <c r="J661"/>
  <c r="J658"/>
  <c r="J656"/>
  <c r="J647"/>
  <c r="J644"/>
  <c r="J640"/>
  <c r="J637"/>
  <c r="J635"/>
  <c r="J632"/>
  <c r="J626"/>
  <c r="J623"/>
  <c r="J621"/>
  <c r="J616"/>
  <c r="J614"/>
  <c r="J611"/>
  <c r="J609"/>
  <c r="J606"/>
  <c r="J604"/>
  <c r="J595"/>
  <c r="J592"/>
  <c r="J588"/>
  <c r="J585"/>
  <c r="J583"/>
  <c r="J580"/>
  <c r="J578"/>
  <c r="J570"/>
  <c r="J567"/>
  <c r="J564"/>
  <c r="J561"/>
  <c r="J558"/>
  <c r="J556"/>
  <c r="J548"/>
  <c r="J545"/>
  <c r="J543"/>
  <c r="J531"/>
  <c r="J528"/>
  <c r="J524"/>
  <c r="J521"/>
  <c r="J518"/>
  <c r="J516"/>
  <c r="J514"/>
  <c r="J512"/>
  <c r="J510"/>
  <c r="J507"/>
  <c r="J504"/>
  <c r="J502"/>
  <c r="J499"/>
  <c r="J497"/>
  <c r="J486"/>
  <c r="J483"/>
  <c r="J479"/>
  <c r="J476"/>
  <c r="J473"/>
  <c r="J470"/>
  <c r="J468"/>
  <c r="J466"/>
  <c r="J458"/>
  <c r="J455"/>
  <c r="J452"/>
  <c r="J445"/>
  <c r="J441"/>
  <c r="J439"/>
  <c r="J435"/>
  <c r="J434" s="1"/>
  <c r="J431"/>
  <c r="J430" s="1"/>
  <c r="J428"/>
  <c r="J426"/>
  <c r="J424"/>
  <c r="J421"/>
  <c r="J419"/>
  <c r="J417"/>
  <c r="J414"/>
  <c r="J413" s="1"/>
  <c r="J411"/>
  <c r="J409"/>
  <c r="J406"/>
  <c r="J404"/>
  <c r="J401"/>
  <c r="J399"/>
  <c r="J395"/>
  <c r="J392"/>
  <c r="J388"/>
  <c r="J387" s="1"/>
  <c r="J385"/>
  <c r="J384" s="1"/>
  <c r="J382"/>
  <c r="J380"/>
  <c r="J377"/>
  <c r="J375"/>
  <c r="J373"/>
  <c r="J370"/>
  <c r="J369" s="1"/>
  <c r="J367"/>
  <c r="J366" s="1"/>
  <c r="J364"/>
  <c r="J363" s="1"/>
  <c r="J361"/>
  <c r="J360" s="1"/>
  <c r="J358"/>
  <c r="J357" s="1"/>
  <c r="J355"/>
  <c r="J354" s="1"/>
  <c r="J352"/>
  <c r="J351" s="1"/>
  <c r="J349"/>
  <c r="J347"/>
  <c r="J345"/>
  <c r="J342"/>
  <c r="J341" s="1"/>
  <c r="J337"/>
  <c r="J335"/>
  <c r="J332"/>
  <c r="J331" s="1"/>
  <c r="J329"/>
  <c r="J327"/>
  <c r="J325"/>
  <c r="J323"/>
  <c r="J321"/>
  <c r="J319"/>
  <c r="J317"/>
  <c r="J315"/>
  <c r="J311"/>
  <c r="J309"/>
  <c r="J307"/>
  <c r="J305"/>
  <c r="J303"/>
  <c r="J298"/>
  <c r="J295"/>
  <c r="J293"/>
  <c r="J289"/>
  <c r="J282"/>
  <c r="J280"/>
  <c r="J270"/>
  <c r="J264"/>
  <c r="J260"/>
  <c r="J256"/>
  <c r="J254"/>
  <c r="J250"/>
  <c r="J246"/>
  <c r="J244"/>
  <c r="J241"/>
  <c r="J239"/>
  <c r="J236"/>
  <c r="J235" s="1"/>
  <c r="J233"/>
  <c r="J232" s="1"/>
  <c r="J230"/>
  <c r="J228"/>
  <c r="J225"/>
  <c r="J224" s="1"/>
  <c r="J221"/>
  <c r="J218"/>
  <c r="J212"/>
  <c r="J207"/>
  <c r="J205"/>
  <c r="J202"/>
  <c r="J201" s="1"/>
  <c r="J199"/>
  <c r="J198" s="1"/>
  <c r="J196"/>
  <c r="J195" s="1"/>
  <c r="J193"/>
  <c r="J192" s="1"/>
  <c r="J190"/>
  <c r="J187"/>
  <c r="J185"/>
  <c r="J182"/>
  <c r="J180"/>
  <c r="J177"/>
  <c r="J175"/>
  <c r="J172"/>
  <c r="J170"/>
  <c r="J167"/>
  <c r="J166" s="1"/>
  <c r="J164"/>
  <c r="J163" s="1"/>
  <c r="J161"/>
  <c r="J160" s="1"/>
  <c r="J158"/>
  <c r="J156"/>
  <c r="J153"/>
  <c r="J151"/>
  <c r="J149"/>
  <c r="J147"/>
  <c r="J144"/>
  <c r="J141"/>
  <c r="J140" s="1"/>
  <c r="J138"/>
  <c r="J136"/>
  <c r="J133"/>
  <c r="J132" s="1"/>
  <c r="J130"/>
  <c r="J128"/>
  <c r="J125"/>
  <c r="J124" s="1"/>
  <c r="J122"/>
  <c r="J121" s="1"/>
  <c r="J119"/>
  <c r="J118" s="1"/>
  <c r="J114"/>
  <c r="J111"/>
  <c r="J108"/>
  <c r="J104"/>
  <c r="J101"/>
  <c r="J97"/>
  <c r="J95"/>
  <c r="J92"/>
  <c r="J89"/>
  <c r="J85"/>
  <c r="J83"/>
  <c r="J80"/>
  <c r="J78"/>
  <c r="J73"/>
  <c r="J71"/>
  <c r="J68"/>
  <c r="J64"/>
  <c r="J62"/>
  <c r="J59"/>
  <c r="J57"/>
  <c r="J52"/>
  <c r="J50"/>
  <c r="J46"/>
  <c r="J39"/>
  <c r="J37"/>
  <c r="J27"/>
  <c r="J21"/>
  <c r="J16"/>
  <c r="J13"/>
  <c r="J11"/>
  <c r="J7"/>
  <c r="H1237"/>
  <c r="H1226"/>
  <c r="H1223"/>
  <c r="H1221"/>
  <c r="H1219"/>
  <c r="H1214"/>
  <c r="H1211"/>
  <c r="H1208"/>
  <c r="H1205"/>
  <c r="H1198"/>
  <c r="H1193"/>
  <c r="H1191"/>
  <c r="H1189"/>
  <c r="H1187"/>
  <c r="H1185"/>
  <c r="H1183"/>
  <c r="H1178"/>
  <c r="H1170"/>
  <c r="H1160"/>
  <c r="H1153"/>
  <c r="H1148"/>
  <c r="H1146"/>
  <c r="H1144"/>
  <c r="H1142"/>
  <c r="H1138"/>
  <c r="H1136"/>
  <c r="H1134"/>
  <c r="H1130"/>
  <c r="H1128"/>
  <c r="H1125"/>
  <c r="H1121"/>
  <c r="H1119"/>
  <c r="H1116"/>
  <c r="H1114"/>
  <c r="H1112"/>
  <c r="H1108"/>
  <c r="H1100"/>
  <c r="H1098"/>
  <c r="H1088"/>
  <c r="H1081"/>
  <c r="H1077"/>
  <c r="H1074"/>
  <c r="H1072"/>
  <c r="H1068"/>
  <c r="H1066"/>
  <c r="H1064"/>
  <c r="H1062"/>
  <c r="H1059"/>
  <c r="H1057"/>
  <c r="H1053"/>
  <c r="H1049"/>
  <c r="H1046"/>
  <c r="H1044"/>
  <c r="H1039"/>
  <c r="H1037"/>
  <c r="H1035"/>
  <c r="H1032"/>
  <c r="H1026"/>
  <c r="H1017"/>
  <c r="H1011"/>
  <c r="H1007"/>
  <c r="H1004"/>
  <c r="H1002"/>
  <c r="H1000"/>
  <c r="H996"/>
  <c r="H993"/>
  <c r="H991"/>
  <c r="H987"/>
  <c r="H984"/>
  <c r="H980"/>
  <c r="H977"/>
  <c r="H975"/>
  <c r="H972"/>
  <c r="H964"/>
  <c r="H962"/>
  <c r="H953"/>
  <c r="H948"/>
  <c r="H943"/>
  <c r="H940"/>
  <c r="H938"/>
  <c r="H935"/>
  <c r="H929"/>
  <c r="H927"/>
  <c r="H924"/>
  <c r="H922"/>
  <c r="H919"/>
  <c r="H917"/>
  <c r="H914"/>
  <c r="H912"/>
  <c r="H910"/>
  <c r="H908"/>
  <c r="H905"/>
  <c r="H903"/>
  <c r="H896"/>
  <c r="H894"/>
  <c r="H891"/>
  <c r="H889"/>
  <c r="H887"/>
  <c r="H885"/>
  <c r="H883"/>
  <c r="H876"/>
  <c r="H874"/>
  <c r="H871"/>
  <c r="H869"/>
  <c r="H867"/>
  <c r="H865"/>
  <c r="H863"/>
  <c r="H860"/>
  <c r="H858"/>
  <c r="H856"/>
  <c r="H852"/>
  <c r="H849"/>
  <c r="H848" s="1"/>
  <c r="H846"/>
  <c r="H844"/>
  <c r="H842"/>
  <c r="H840"/>
  <c r="H837"/>
  <c r="H834"/>
  <c r="H830"/>
  <c r="H827"/>
  <c r="H826" s="1"/>
  <c r="H824"/>
  <c r="H820"/>
  <c r="H817"/>
  <c r="H815"/>
  <c r="H809"/>
  <c r="H807"/>
  <c r="H805"/>
  <c r="H803"/>
  <c r="H799"/>
  <c r="H791"/>
  <c r="H789"/>
  <c r="H779"/>
  <c r="H772"/>
  <c r="H767"/>
  <c r="H764"/>
  <c r="H762"/>
  <c r="H759"/>
  <c r="H755"/>
  <c r="H754" s="1"/>
  <c r="H751"/>
  <c r="H747"/>
  <c r="H744"/>
  <c r="H742"/>
  <c r="H739"/>
  <c r="H737"/>
  <c r="H735"/>
  <c r="H732"/>
  <c r="H724"/>
  <c r="H722"/>
  <c r="H714"/>
  <c r="H709"/>
  <c r="H704"/>
  <c r="H701"/>
  <c r="H699"/>
  <c r="H697"/>
  <c r="H693"/>
  <c r="H689"/>
  <c r="H687"/>
  <c r="H685"/>
  <c r="H683"/>
  <c r="H681"/>
  <c r="H677"/>
  <c r="H674"/>
  <c r="H671"/>
  <c r="H666"/>
  <c r="H664"/>
  <c r="H661"/>
  <c r="H658"/>
  <c r="H656"/>
  <c r="H647"/>
  <c r="H644"/>
  <c r="H640"/>
  <c r="H637"/>
  <c r="H635"/>
  <c r="H632"/>
  <c r="H626"/>
  <c r="H623"/>
  <c r="H621"/>
  <c r="H616"/>
  <c r="H614"/>
  <c r="H611"/>
  <c r="H609"/>
  <c r="H606"/>
  <c r="H604"/>
  <c r="H595"/>
  <c r="H592"/>
  <c r="H588"/>
  <c r="H585"/>
  <c r="H583"/>
  <c r="H580"/>
  <c r="H578"/>
  <c r="H570"/>
  <c r="H567"/>
  <c r="H564"/>
  <c r="H561"/>
  <c r="H558"/>
  <c r="H556"/>
  <c r="H548"/>
  <c r="H545"/>
  <c r="H543"/>
  <c r="H531"/>
  <c r="H528"/>
  <c r="H524"/>
  <c r="H521"/>
  <c r="H518"/>
  <c r="H516"/>
  <c r="H514"/>
  <c r="H512"/>
  <c r="H510"/>
  <c r="H507"/>
  <c r="H504"/>
  <c r="H502"/>
  <c r="H499"/>
  <c r="H497"/>
  <c r="H486"/>
  <c r="H483"/>
  <c r="H479"/>
  <c r="H476"/>
  <c r="H473"/>
  <c r="H470"/>
  <c r="H468"/>
  <c r="H466"/>
  <c r="H458"/>
  <c r="H455"/>
  <c r="H452"/>
  <c r="H445"/>
  <c r="H441"/>
  <c r="H439"/>
  <c r="H435"/>
  <c r="H434" s="1"/>
  <c r="H431"/>
  <c r="H430" s="1"/>
  <c r="H428"/>
  <c r="H426"/>
  <c r="H424"/>
  <c r="H421"/>
  <c r="H419"/>
  <c r="H417"/>
  <c r="H414"/>
  <c r="H413" s="1"/>
  <c r="H411"/>
  <c r="H409"/>
  <c r="H406"/>
  <c r="H404"/>
  <c r="H401"/>
  <c r="H399"/>
  <c r="H395"/>
  <c r="H392"/>
  <c r="H388"/>
  <c r="H387" s="1"/>
  <c r="H385"/>
  <c r="H384" s="1"/>
  <c r="H382"/>
  <c r="H380"/>
  <c r="H377"/>
  <c r="H375"/>
  <c r="H373"/>
  <c r="H370"/>
  <c r="H369" s="1"/>
  <c r="H367"/>
  <c r="H366" s="1"/>
  <c r="H364"/>
  <c r="H363" s="1"/>
  <c r="H361"/>
  <c r="H360" s="1"/>
  <c r="H358"/>
  <c r="H357" s="1"/>
  <c r="H355"/>
  <c r="H354" s="1"/>
  <c r="H352"/>
  <c r="H351" s="1"/>
  <c r="H349"/>
  <c r="H347"/>
  <c r="H345"/>
  <c r="H342"/>
  <c r="H341" s="1"/>
  <c r="H337"/>
  <c r="H335"/>
  <c r="H332"/>
  <c r="H331" s="1"/>
  <c r="H329"/>
  <c r="H327"/>
  <c r="H325"/>
  <c r="H323"/>
  <c r="H321"/>
  <c r="H319"/>
  <c r="H317"/>
  <c r="H315"/>
  <c r="H311"/>
  <c r="H309"/>
  <c r="H307"/>
  <c r="H305"/>
  <c r="H303"/>
  <c r="H298"/>
  <c r="H295"/>
  <c r="H293"/>
  <c r="H289"/>
  <c r="H282"/>
  <c r="H280"/>
  <c r="H270"/>
  <c r="H264"/>
  <c r="H260"/>
  <c r="H256"/>
  <c r="H254"/>
  <c r="H250"/>
  <c r="H246"/>
  <c r="H244"/>
  <c r="H241"/>
  <c r="H239"/>
  <c r="H236"/>
  <c r="H235" s="1"/>
  <c r="H233"/>
  <c r="H232" s="1"/>
  <c r="H230"/>
  <c r="H228"/>
  <c r="H225"/>
  <c r="H224" s="1"/>
  <c r="H221"/>
  <c r="H218"/>
  <c r="H212"/>
  <c r="H207"/>
  <c r="H205"/>
  <c r="H202"/>
  <c r="H201" s="1"/>
  <c r="H199"/>
  <c r="H198" s="1"/>
  <c r="H196"/>
  <c r="H195" s="1"/>
  <c r="H193"/>
  <c r="H192" s="1"/>
  <c r="H190"/>
  <c r="H189" s="1"/>
  <c r="H187"/>
  <c r="H185"/>
  <c r="H182"/>
  <c r="H180"/>
  <c r="H177"/>
  <c r="H175"/>
  <c r="H172"/>
  <c r="H170"/>
  <c r="H167"/>
  <c r="H166" s="1"/>
  <c r="H164"/>
  <c r="H163" s="1"/>
  <c r="H161"/>
  <c r="H160" s="1"/>
  <c r="H158"/>
  <c r="H156"/>
  <c r="H153"/>
  <c r="H151"/>
  <c r="H149"/>
  <c r="H147"/>
  <c r="H144"/>
  <c r="H141"/>
  <c r="H140" s="1"/>
  <c r="H138"/>
  <c r="H136"/>
  <c r="H133"/>
  <c r="H132" s="1"/>
  <c r="H130"/>
  <c r="H128"/>
  <c r="H125"/>
  <c r="H124" s="1"/>
  <c r="H122"/>
  <c r="H121" s="1"/>
  <c r="H119"/>
  <c r="H118" s="1"/>
  <c r="H114"/>
  <c r="H111"/>
  <c r="H108"/>
  <c r="H104"/>
  <c r="H101"/>
  <c r="H97"/>
  <c r="H95"/>
  <c r="H92"/>
  <c r="H89"/>
  <c r="H85"/>
  <c r="H83"/>
  <c r="H80"/>
  <c r="H78"/>
  <c r="H73"/>
  <c r="H71"/>
  <c r="H68"/>
  <c r="H64"/>
  <c r="H62"/>
  <c r="H59"/>
  <c r="H57"/>
  <c r="H52"/>
  <c r="H50"/>
  <c r="H46"/>
  <c r="H39"/>
  <c r="H37"/>
  <c r="H27"/>
  <c r="H21"/>
  <c r="H16"/>
  <c r="H13"/>
  <c r="H11"/>
  <c r="H7"/>
  <c r="K907" l="1"/>
  <c r="H451"/>
  <c r="J451"/>
  <c r="I451"/>
  <c r="K862"/>
  <c r="I862"/>
  <c r="J862"/>
  <c r="H862"/>
  <c r="I746"/>
  <c r="K746"/>
  <c r="I391"/>
  <c r="I390" s="1"/>
  <c r="I88"/>
  <c r="I204"/>
  <c r="I117" s="1"/>
  <c r="I907"/>
  <c r="K829"/>
  <c r="K563"/>
  <c r="K438"/>
  <c r="K437" s="1"/>
  <c r="I999"/>
  <c r="I998" s="1"/>
  <c r="I70"/>
  <c r="K204"/>
  <c r="K117" s="1"/>
  <c r="K249"/>
  <c r="K248" s="1"/>
  <c r="I438"/>
  <c r="I437" s="1"/>
  <c r="K88"/>
  <c r="K6"/>
  <c r="I249"/>
  <c r="I248" s="1"/>
  <c r="K999"/>
  <c r="K998" s="1"/>
  <c r="K934"/>
  <c r="K933" s="1"/>
  <c r="K758"/>
  <c r="K696"/>
  <c r="K451"/>
  <c r="I986"/>
  <c r="I934"/>
  <c r="I829"/>
  <c r="I758"/>
  <c r="I696"/>
  <c r="I563"/>
  <c r="I6"/>
  <c r="K70"/>
  <c r="I340"/>
  <c r="I1132"/>
  <c r="J179"/>
  <c r="J1195"/>
  <c r="K390"/>
  <c r="J851"/>
  <c r="J673"/>
  <c r="J741"/>
  <c r="J819"/>
  <c r="H169"/>
  <c r="J103"/>
  <c r="J408"/>
  <c r="J986"/>
  <c r="J999"/>
  <c r="K1132"/>
  <c r="K340"/>
  <c r="J184"/>
  <c r="J829"/>
  <c r="H1195"/>
  <c r="H1225"/>
  <c r="J243"/>
  <c r="J169"/>
  <c r="J334"/>
  <c r="J1056"/>
  <c r="J1055" s="1"/>
  <c r="J70"/>
  <c r="J155"/>
  <c r="J174"/>
  <c r="J204"/>
  <c r="J249"/>
  <c r="J680"/>
  <c r="J907"/>
  <c r="J1225"/>
  <c r="H819"/>
  <c r="J6"/>
  <c r="J143"/>
  <c r="J227"/>
  <c r="J238"/>
  <c r="J372"/>
  <c r="J423"/>
  <c r="J696"/>
  <c r="H344"/>
  <c r="J61"/>
  <c r="J88"/>
  <c r="J110"/>
  <c r="J127"/>
  <c r="J135"/>
  <c r="J344"/>
  <c r="J398"/>
  <c r="J438"/>
  <c r="J437" s="1"/>
  <c r="J758"/>
  <c r="J1048"/>
  <c r="J1207"/>
  <c r="H243"/>
  <c r="H334"/>
  <c r="H403"/>
  <c r="J379"/>
  <c r="J391"/>
  <c r="J403"/>
  <c r="J416"/>
  <c r="J563"/>
  <c r="J746"/>
  <c r="J189"/>
  <c r="J1133"/>
  <c r="J934"/>
  <c r="H174"/>
  <c r="H155"/>
  <c r="H379"/>
  <c r="H673"/>
  <c r="H741"/>
  <c r="H758"/>
  <c r="H416"/>
  <c r="H249"/>
  <c r="H227"/>
  <c r="H184"/>
  <c r="H127"/>
  <c r="H110"/>
  <c r="H61"/>
  <c r="H907"/>
  <c r="H934"/>
  <c r="H986"/>
  <c r="H1056"/>
  <c r="H1055" s="1"/>
  <c r="H88"/>
  <c r="H135"/>
  <c r="H398"/>
  <c r="H423"/>
  <c r="H680"/>
  <c r="H746"/>
  <c r="H1048"/>
  <c r="H1133"/>
  <c r="H696"/>
  <c r="H70"/>
  <c r="H143"/>
  <c r="H372"/>
  <c r="H391"/>
  <c r="H408"/>
  <c r="H438"/>
  <c r="H563"/>
  <c r="H1207"/>
  <c r="H6"/>
  <c r="H103"/>
  <c r="H179"/>
  <c r="H204"/>
  <c r="H238"/>
  <c r="H851"/>
  <c r="H829"/>
  <c r="H999"/>
  <c r="K695" l="1"/>
  <c r="J248"/>
  <c r="I695"/>
  <c r="K5"/>
  <c r="K757"/>
  <c r="I450"/>
  <c r="I449" s="1"/>
  <c r="I757"/>
  <c r="K450"/>
  <c r="K449" s="1"/>
  <c r="I5"/>
  <c r="I116"/>
  <c r="I339"/>
  <c r="I933"/>
  <c r="I932" s="1"/>
  <c r="K932"/>
  <c r="K116"/>
  <c r="J450"/>
  <c r="J449" s="1"/>
  <c r="K339"/>
  <c r="J998"/>
  <c r="J340"/>
  <c r="H248"/>
  <c r="J390"/>
  <c r="J5"/>
  <c r="J695"/>
  <c r="J757"/>
  <c r="J1132"/>
  <c r="J117"/>
  <c r="H437"/>
  <c r="H340"/>
  <c r="J933"/>
  <c r="H1132"/>
  <c r="H998"/>
  <c r="H933"/>
  <c r="H757"/>
  <c r="H695"/>
  <c r="H450"/>
  <c r="H449" s="1"/>
  <c r="H390"/>
  <c r="H5"/>
  <c r="H117"/>
  <c r="J116" l="1"/>
  <c r="K4"/>
  <c r="K3" s="1"/>
  <c r="I4"/>
  <c r="I3" s="1"/>
  <c r="H116"/>
  <c r="J339"/>
  <c r="J4" s="1"/>
  <c r="H932"/>
  <c r="H339"/>
  <c r="J932"/>
  <c r="M3" l="1"/>
  <c r="H4"/>
  <c r="H3" s="1"/>
  <c r="J3"/>
  <c r="G1081" l="1"/>
  <c r="L1081" s="1"/>
  <c r="G1130"/>
  <c r="G1066"/>
  <c r="G1064"/>
  <c r="G1062"/>
  <c r="L1062" s="1"/>
  <c r="G1059"/>
  <c r="L1059" s="1"/>
  <c r="G1057"/>
  <c r="L1064" l="1"/>
  <c r="L1130"/>
  <c r="L1057"/>
  <c r="L1066"/>
  <c r="G635" l="1"/>
  <c r="L635" s="1"/>
  <c r="G583"/>
  <c r="L583" s="1"/>
  <c r="G1232" l="1"/>
  <c r="L1232" s="1"/>
  <c r="G1237" l="1"/>
  <c r="G1226"/>
  <c r="L1226" s="1"/>
  <c r="L1237" l="1"/>
  <c r="G1225"/>
  <c r="G97"/>
  <c r="L97" s="1"/>
  <c r="L1225" l="1"/>
  <c r="G556"/>
  <c r="G516"/>
  <c r="G514"/>
  <c r="L514" s="1"/>
  <c r="G512"/>
  <c r="L512" s="1"/>
  <c r="G85"/>
  <c r="L85" s="1"/>
  <c r="G221"/>
  <c r="L221" s="1"/>
  <c r="G1214"/>
  <c r="L1214" s="1"/>
  <c r="G1198"/>
  <c r="L1198" s="1"/>
  <c r="G1193"/>
  <c r="L1193" s="1"/>
  <c r="G1185"/>
  <c r="L1185" s="1"/>
  <c r="G1183"/>
  <c r="L1183" s="1"/>
  <c r="G1128"/>
  <c r="L1128" s="1"/>
  <c r="G1125"/>
  <c r="L1125" s="1"/>
  <c r="G1121"/>
  <c r="L1121" s="1"/>
  <c r="G1119"/>
  <c r="L1119" s="1"/>
  <c r="G1116"/>
  <c r="L1116" s="1"/>
  <c r="G1114"/>
  <c r="L1114" s="1"/>
  <c r="G1112"/>
  <c r="L1112" s="1"/>
  <c r="G1108"/>
  <c r="L1108" s="1"/>
  <c r="G1100"/>
  <c r="L1100" s="1"/>
  <c r="G1098"/>
  <c r="L1098" s="1"/>
  <c r="G1088"/>
  <c r="L1088" s="1"/>
  <c r="G1077"/>
  <c r="L1077" s="1"/>
  <c r="G1074"/>
  <c r="L1074" s="1"/>
  <c r="G1072"/>
  <c r="L1072" s="1"/>
  <c r="G1068"/>
  <c r="L1068" s="1"/>
  <c r="L516" l="1"/>
  <c r="L556"/>
  <c r="G1056"/>
  <c r="L1056" s="1"/>
  <c r="G1055" l="1"/>
  <c r="L1055" s="1"/>
  <c r="G1134" l="1"/>
  <c r="L1134" s="1"/>
  <c r="G1136"/>
  <c r="L1136" s="1"/>
  <c r="G1138"/>
  <c r="L1138" s="1"/>
  <c r="G1142"/>
  <c r="L1142" s="1"/>
  <c r="G1144"/>
  <c r="L1144" s="1"/>
  <c r="G1146"/>
  <c r="L1146" s="1"/>
  <c r="G1148"/>
  <c r="L1148" s="1"/>
  <c r="G1153"/>
  <c r="L1153" s="1"/>
  <c r="G1160"/>
  <c r="L1160" s="1"/>
  <c r="G1170"/>
  <c r="L1170" s="1"/>
  <c r="G1178"/>
  <c r="L1178" s="1"/>
  <c r="G1187"/>
  <c r="L1187" s="1"/>
  <c r="G1189"/>
  <c r="L1189" s="1"/>
  <c r="G1191"/>
  <c r="L1191" s="1"/>
  <c r="G1007"/>
  <c r="L1007" s="1"/>
  <c r="G1000"/>
  <c r="L1000" s="1"/>
  <c r="G927"/>
  <c r="L927" s="1"/>
  <c r="G929"/>
  <c r="L929" s="1"/>
  <c r="G924"/>
  <c r="L924" s="1"/>
  <c r="G922"/>
  <c r="L922" s="1"/>
  <c r="G919"/>
  <c r="L919" s="1"/>
  <c r="G917"/>
  <c r="L917" s="1"/>
  <c r="G914"/>
  <c r="L914" s="1"/>
  <c r="G912"/>
  <c r="L912" s="1"/>
  <c r="G910"/>
  <c r="L910" s="1"/>
  <c r="G908"/>
  <c r="L908" s="1"/>
  <c r="G905"/>
  <c r="L905" s="1"/>
  <c r="G903"/>
  <c r="L903" s="1"/>
  <c r="G896"/>
  <c r="L896" s="1"/>
  <c r="G894"/>
  <c r="L894" s="1"/>
  <c r="G891"/>
  <c r="L891" s="1"/>
  <c r="G889"/>
  <c r="L889" s="1"/>
  <c r="G885"/>
  <c r="L885" s="1"/>
  <c r="G883"/>
  <c r="L883" s="1"/>
  <c r="G876"/>
  <c r="L876" s="1"/>
  <c r="G871"/>
  <c r="L871" s="1"/>
  <c r="G869"/>
  <c r="L869" s="1"/>
  <c r="G867"/>
  <c r="L867" s="1"/>
  <c r="G865"/>
  <c r="L865" s="1"/>
  <c r="G863"/>
  <c r="L863" s="1"/>
  <c r="G852"/>
  <c r="L852" s="1"/>
  <c r="G1133" l="1"/>
  <c r="L1133" s="1"/>
  <c r="G907"/>
  <c r="L907" s="1"/>
  <c r="G849" l="1"/>
  <c r="L849" s="1"/>
  <c r="G744"/>
  <c r="L744" s="1"/>
  <c r="G848" l="1"/>
  <c r="L848" s="1"/>
  <c r="G677" l="1"/>
  <c r="L677" s="1"/>
  <c r="G674"/>
  <c r="L674" s="1"/>
  <c r="G693"/>
  <c r="L693" s="1"/>
  <c r="G689"/>
  <c r="L689" s="1"/>
  <c r="G687"/>
  <c r="L687" s="1"/>
  <c r="G685"/>
  <c r="L685" s="1"/>
  <c r="G656"/>
  <c r="L656" s="1"/>
  <c r="G671"/>
  <c r="L671" s="1"/>
  <c r="G666"/>
  <c r="L666" s="1"/>
  <c r="G664"/>
  <c r="G644"/>
  <c r="L644" s="1"/>
  <c r="G658"/>
  <c r="L658" s="1"/>
  <c r="G647"/>
  <c r="L647" s="1"/>
  <c r="G640"/>
  <c r="L640" s="1"/>
  <c r="G637"/>
  <c r="L637" s="1"/>
  <c r="G632"/>
  <c r="L632" s="1"/>
  <c r="G626"/>
  <c r="L626" s="1"/>
  <c r="G623"/>
  <c r="L623" s="1"/>
  <c r="G621"/>
  <c r="L621" s="1"/>
  <c r="G616"/>
  <c r="L616" s="1"/>
  <c r="G614"/>
  <c r="L614" s="1"/>
  <c r="G604"/>
  <c r="L604" s="1"/>
  <c r="G606"/>
  <c r="L606" s="1"/>
  <c r="G595"/>
  <c r="L595" s="1"/>
  <c r="G592"/>
  <c r="L592" s="1"/>
  <c r="G588"/>
  <c r="L588" s="1"/>
  <c r="G585"/>
  <c r="L585" s="1"/>
  <c r="G580"/>
  <c r="L580" s="1"/>
  <c r="G578"/>
  <c r="L578" s="1"/>
  <c r="G570"/>
  <c r="L570" s="1"/>
  <c r="G567"/>
  <c r="L567" s="1"/>
  <c r="G564"/>
  <c r="L564" s="1"/>
  <c r="G499"/>
  <c r="L499" s="1"/>
  <c r="G470"/>
  <c r="L470" s="1"/>
  <c r="G466"/>
  <c r="L466" s="1"/>
  <c r="G431"/>
  <c r="G373"/>
  <c r="L373" s="1"/>
  <c r="G349"/>
  <c r="L349" s="1"/>
  <c r="G327"/>
  <c r="L327" s="1"/>
  <c r="G325"/>
  <c r="L325" s="1"/>
  <c r="G323"/>
  <c r="L323" s="1"/>
  <c r="G319"/>
  <c r="L319" s="1"/>
  <c r="G317"/>
  <c r="L317" s="1"/>
  <c r="G311"/>
  <c r="L311" s="1"/>
  <c r="G309"/>
  <c r="L309" s="1"/>
  <c r="G289"/>
  <c r="L289" s="1"/>
  <c r="G182"/>
  <c r="L182" s="1"/>
  <c r="G153"/>
  <c r="L153" s="1"/>
  <c r="G144"/>
  <c r="L144" s="1"/>
  <c r="G95"/>
  <c r="L95" s="1"/>
  <c r="G57"/>
  <c r="L57" s="1"/>
  <c r="L664" l="1"/>
  <c r="G430"/>
  <c r="L430" s="1"/>
  <c r="L431"/>
  <c r="G673"/>
  <c r="L673" s="1"/>
  <c r="G817" l="1"/>
  <c r="L817" s="1"/>
  <c r="G739"/>
  <c r="L739" s="1"/>
  <c r="G108"/>
  <c r="L108" s="1"/>
  <c r="G329"/>
  <c r="L329" s="1"/>
  <c r="G59"/>
  <c r="L59" s="1"/>
  <c r="G7" l="1"/>
  <c r="L7" s="1"/>
  <c r="G11"/>
  <c r="L11" s="1"/>
  <c r="G13"/>
  <c r="L13" s="1"/>
  <c r="G16"/>
  <c r="L16" s="1"/>
  <c r="G21"/>
  <c r="L21" s="1"/>
  <c r="G27"/>
  <c r="L27" s="1"/>
  <c r="G37"/>
  <c r="L37" s="1"/>
  <c r="G39"/>
  <c r="L39" s="1"/>
  <c r="G46"/>
  <c r="L46" s="1"/>
  <c r="G50"/>
  <c r="L50" s="1"/>
  <c r="G52"/>
  <c r="L52" s="1"/>
  <c r="G62"/>
  <c r="L62" s="1"/>
  <c r="G64"/>
  <c r="L64" s="1"/>
  <c r="G68"/>
  <c r="L68" s="1"/>
  <c r="G71"/>
  <c r="L71" s="1"/>
  <c r="G73"/>
  <c r="L73" s="1"/>
  <c r="G78"/>
  <c r="L78" s="1"/>
  <c r="G80"/>
  <c r="L80" s="1"/>
  <c r="G83"/>
  <c r="L83" s="1"/>
  <c r="G89"/>
  <c r="L89" s="1"/>
  <c r="G92"/>
  <c r="L92" s="1"/>
  <c r="G101"/>
  <c r="L101" s="1"/>
  <c r="G104"/>
  <c r="G111"/>
  <c r="L111" s="1"/>
  <c r="G114"/>
  <c r="L114" s="1"/>
  <c r="G119"/>
  <c r="G122"/>
  <c r="G125"/>
  <c r="G128"/>
  <c r="L128" s="1"/>
  <c r="G130"/>
  <c r="L130" s="1"/>
  <c r="G133"/>
  <c r="G136"/>
  <c r="L136" s="1"/>
  <c r="G138"/>
  <c r="L138" s="1"/>
  <c r="G141"/>
  <c r="G147"/>
  <c r="L147" s="1"/>
  <c r="G149"/>
  <c r="L149" s="1"/>
  <c r="G151"/>
  <c r="L151" s="1"/>
  <c r="G156"/>
  <c r="L156" s="1"/>
  <c r="G158"/>
  <c r="L158" s="1"/>
  <c r="G161"/>
  <c r="L161" s="1"/>
  <c r="G164"/>
  <c r="L164" s="1"/>
  <c r="G167"/>
  <c r="G170"/>
  <c r="L170" s="1"/>
  <c r="G172"/>
  <c r="G175"/>
  <c r="L175" s="1"/>
  <c r="G177"/>
  <c r="L177" s="1"/>
  <c r="G180"/>
  <c r="G185"/>
  <c r="L185" s="1"/>
  <c r="G187"/>
  <c r="L187" s="1"/>
  <c r="G190"/>
  <c r="G193"/>
  <c r="L193" s="1"/>
  <c r="G196"/>
  <c r="G199"/>
  <c r="G202"/>
  <c r="G205"/>
  <c r="L205" s="1"/>
  <c r="G207"/>
  <c r="L207" s="1"/>
  <c r="G212"/>
  <c r="L212" s="1"/>
  <c r="G218"/>
  <c r="L218" s="1"/>
  <c r="G225"/>
  <c r="G228"/>
  <c r="L228" s="1"/>
  <c r="G230"/>
  <c r="L230" s="1"/>
  <c r="G233"/>
  <c r="G236"/>
  <c r="G239"/>
  <c r="L239" s="1"/>
  <c r="G241"/>
  <c r="L241" s="1"/>
  <c r="G244"/>
  <c r="L244" s="1"/>
  <c r="G246"/>
  <c r="L246" s="1"/>
  <c r="G250"/>
  <c r="L250" s="1"/>
  <c r="G254"/>
  <c r="L254" s="1"/>
  <c r="G256"/>
  <c r="L256" s="1"/>
  <c r="G260"/>
  <c r="L260" s="1"/>
  <c r="G264"/>
  <c r="L264" s="1"/>
  <c r="G270"/>
  <c r="L270" s="1"/>
  <c r="G280"/>
  <c r="L280" s="1"/>
  <c r="G282"/>
  <c r="L282" s="1"/>
  <c r="G293"/>
  <c r="L293" s="1"/>
  <c r="G295"/>
  <c r="L295" s="1"/>
  <c r="G298"/>
  <c r="L298" s="1"/>
  <c r="G303"/>
  <c r="L303" s="1"/>
  <c r="G305"/>
  <c r="L305" s="1"/>
  <c r="G307"/>
  <c r="L307" s="1"/>
  <c r="G315"/>
  <c r="L315" s="1"/>
  <c r="G321"/>
  <c r="L321" s="1"/>
  <c r="G332"/>
  <c r="G335"/>
  <c r="L335" s="1"/>
  <c r="G337"/>
  <c r="L337" s="1"/>
  <c r="G342"/>
  <c r="G345"/>
  <c r="L345" s="1"/>
  <c r="G347"/>
  <c r="L347" s="1"/>
  <c r="G352"/>
  <c r="G355"/>
  <c r="G358"/>
  <c r="G361"/>
  <c r="G364"/>
  <c r="G367"/>
  <c r="G370"/>
  <c r="G375"/>
  <c r="L375" s="1"/>
  <c r="G377"/>
  <c r="L377" s="1"/>
  <c r="G380"/>
  <c r="L380" s="1"/>
  <c r="G382"/>
  <c r="L382" s="1"/>
  <c r="G385"/>
  <c r="G388"/>
  <c r="L388" s="1"/>
  <c r="G392"/>
  <c r="L392" s="1"/>
  <c r="G395"/>
  <c r="L395" s="1"/>
  <c r="G399"/>
  <c r="L399" s="1"/>
  <c r="G401"/>
  <c r="L401" s="1"/>
  <c r="G404"/>
  <c r="L404" s="1"/>
  <c r="G406"/>
  <c r="L406" s="1"/>
  <c r="G409"/>
  <c r="L409" s="1"/>
  <c r="G411"/>
  <c r="L411" s="1"/>
  <c r="G414"/>
  <c r="L414" s="1"/>
  <c r="G417"/>
  <c r="L417" s="1"/>
  <c r="G419"/>
  <c r="L419" s="1"/>
  <c r="G421"/>
  <c r="L421" s="1"/>
  <c r="G424"/>
  <c r="L424" s="1"/>
  <c r="G426"/>
  <c r="L426" s="1"/>
  <c r="G428"/>
  <c r="L428" s="1"/>
  <c r="G435"/>
  <c r="L435" s="1"/>
  <c r="G439"/>
  <c r="L439" s="1"/>
  <c r="G441"/>
  <c r="L441" s="1"/>
  <c r="G445"/>
  <c r="L445" s="1"/>
  <c r="G452"/>
  <c r="G455"/>
  <c r="L455" s="1"/>
  <c r="G458"/>
  <c r="L458" s="1"/>
  <c r="G468"/>
  <c r="L468" s="1"/>
  <c r="G473"/>
  <c r="L473" s="1"/>
  <c r="G476"/>
  <c r="L476" s="1"/>
  <c r="G479"/>
  <c r="L479" s="1"/>
  <c r="G483"/>
  <c r="L483" s="1"/>
  <c r="G486"/>
  <c r="L486" s="1"/>
  <c r="G497"/>
  <c r="L497" s="1"/>
  <c r="G502"/>
  <c r="L502" s="1"/>
  <c r="G504"/>
  <c r="L504" s="1"/>
  <c r="G507"/>
  <c r="L507" s="1"/>
  <c r="G510"/>
  <c r="L510" s="1"/>
  <c r="G518"/>
  <c r="L518" s="1"/>
  <c r="G521"/>
  <c r="L521" s="1"/>
  <c r="G524"/>
  <c r="L524" s="1"/>
  <c r="G528"/>
  <c r="L528" s="1"/>
  <c r="G531"/>
  <c r="L531" s="1"/>
  <c r="G543"/>
  <c r="L543" s="1"/>
  <c r="G545"/>
  <c r="L545" s="1"/>
  <c r="G548"/>
  <c r="L548" s="1"/>
  <c r="G558"/>
  <c r="L558" s="1"/>
  <c r="G561"/>
  <c r="L561" s="1"/>
  <c r="G609"/>
  <c r="L609" s="1"/>
  <c r="G611"/>
  <c r="L611" s="1"/>
  <c r="G661"/>
  <c r="L661" s="1"/>
  <c r="G681"/>
  <c r="L681" s="1"/>
  <c r="G683"/>
  <c r="L683" s="1"/>
  <c r="G697"/>
  <c r="L697" s="1"/>
  <c r="G699"/>
  <c r="L699" s="1"/>
  <c r="G701"/>
  <c r="L701" s="1"/>
  <c r="G704"/>
  <c r="L704" s="1"/>
  <c r="G709"/>
  <c r="L709" s="1"/>
  <c r="G714"/>
  <c r="L714" s="1"/>
  <c r="G722"/>
  <c r="L722" s="1"/>
  <c r="G724"/>
  <c r="L724" s="1"/>
  <c r="G732"/>
  <c r="L732" s="1"/>
  <c r="G735"/>
  <c r="L735" s="1"/>
  <c r="G737"/>
  <c r="L737" s="1"/>
  <c r="G742"/>
  <c r="L742" s="1"/>
  <c r="G747"/>
  <c r="L747" s="1"/>
  <c r="G751"/>
  <c r="L751" s="1"/>
  <c r="G755"/>
  <c r="L755" s="1"/>
  <c r="G759"/>
  <c r="L759" s="1"/>
  <c r="G762"/>
  <c r="L762" s="1"/>
  <c r="G764"/>
  <c r="L764" s="1"/>
  <c r="G767"/>
  <c r="L767" s="1"/>
  <c r="G772"/>
  <c r="L772" s="1"/>
  <c r="G779"/>
  <c r="L779" s="1"/>
  <c r="G789"/>
  <c r="L789" s="1"/>
  <c r="G791"/>
  <c r="L791" s="1"/>
  <c r="G799"/>
  <c r="L799" s="1"/>
  <c r="G803"/>
  <c r="L803" s="1"/>
  <c r="G805"/>
  <c r="L805" s="1"/>
  <c r="G807"/>
  <c r="L807" s="1"/>
  <c r="G809"/>
  <c r="L809" s="1"/>
  <c r="G815"/>
  <c r="L815" s="1"/>
  <c r="G820"/>
  <c r="L820" s="1"/>
  <c r="G824"/>
  <c r="L824" s="1"/>
  <c r="G827"/>
  <c r="L827" s="1"/>
  <c r="G830"/>
  <c r="L830" s="1"/>
  <c r="G834"/>
  <c r="L834" s="1"/>
  <c r="G837"/>
  <c r="L837" s="1"/>
  <c r="G840"/>
  <c r="L840" s="1"/>
  <c r="G842"/>
  <c r="L842" s="1"/>
  <c r="G844"/>
  <c r="L844" s="1"/>
  <c r="G846"/>
  <c r="L846" s="1"/>
  <c r="G856"/>
  <c r="L856" s="1"/>
  <c r="G858"/>
  <c r="L858" s="1"/>
  <c r="G860"/>
  <c r="L860" s="1"/>
  <c r="G874"/>
  <c r="G887"/>
  <c r="L887" s="1"/>
  <c r="G935"/>
  <c r="L935" s="1"/>
  <c r="G938"/>
  <c r="L938" s="1"/>
  <c r="G940"/>
  <c r="L940" s="1"/>
  <c r="G943"/>
  <c r="L943" s="1"/>
  <c r="G948"/>
  <c r="L948" s="1"/>
  <c r="G953"/>
  <c r="L953" s="1"/>
  <c r="G962"/>
  <c r="L962" s="1"/>
  <c r="G964"/>
  <c r="L964" s="1"/>
  <c r="G972"/>
  <c r="L972" s="1"/>
  <c r="G975"/>
  <c r="L975" s="1"/>
  <c r="G977"/>
  <c r="L977" s="1"/>
  <c r="G980"/>
  <c r="L980" s="1"/>
  <c r="G984"/>
  <c r="L984" s="1"/>
  <c r="G987"/>
  <c r="L987" s="1"/>
  <c r="G991"/>
  <c r="L991" s="1"/>
  <c r="G993"/>
  <c r="L993" s="1"/>
  <c r="G996"/>
  <c r="L996" s="1"/>
  <c r="G1002"/>
  <c r="L1002" s="1"/>
  <c r="G1004"/>
  <c r="L1004" s="1"/>
  <c r="G1011"/>
  <c r="L1011" s="1"/>
  <c r="G1017"/>
  <c r="L1017" s="1"/>
  <c r="G1026"/>
  <c r="L1026" s="1"/>
  <c r="G1032"/>
  <c r="L1032" s="1"/>
  <c r="G1035"/>
  <c r="L1035" s="1"/>
  <c r="G1037"/>
  <c r="L1037" s="1"/>
  <c r="G1039"/>
  <c r="L1039" s="1"/>
  <c r="G1044"/>
  <c r="L1044" s="1"/>
  <c r="G1046"/>
  <c r="L1046" s="1"/>
  <c r="G1049"/>
  <c r="L1049" s="1"/>
  <c r="G1053"/>
  <c r="L1053" s="1"/>
  <c r="G1205"/>
  <c r="G1208"/>
  <c r="L1208" s="1"/>
  <c r="G1211"/>
  <c r="L1211" s="1"/>
  <c r="G1219"/>
  <c r="L1219" s="1"/>
  <c r="G1221"/>
  <c r="L1221" s="1"/>
  <c r="G1223"/>
  <c r="L1223" s="1"/>
  <c r="L452" l="1"/>
  <c r="G451"/>
  <c r="L451" s="1"/>
  <c r="L874"/>
  <c r="G862"/>
  <c r="L862" s="1"/>
  <c r="G232"/>
  <c r="L232" s="1"/>
  <c r="L233"/>
  <c r="G121"/>
  <c r="L121" s="1"/>
  <c r="L122"/>
  <c r="G118"/>
  <c r="L118" s="1"/>
  <c r="L119"/>
  <c r="L1205"/>
  <c r="G1195"/>
  <c r="L1195" s="1"/>
  <c r="G195"/>
  <c r="L195" s="1"/>
  <c r="L196"/>
  <c r="G189"/>
  <c r="L189" s="1"/>
  <c r="L190"/>
  <c r="G360"/>
  <c r="L360" s="1"/>
  <c r="L361"/>
  <c r="G224"/>
  <c r="L224" s="1"/>
  <c r="L225"/>
  <c r="G179"/>
  <c r="L179" s="1"/>
  <c r="L180"/>
  <c r="G357"/>
  <c r="L357" s="1"/>
  <c r="L358"/>
  <c r="G341"/>
  <c r="L341" s="1"/>
  <c r="L342"/>
  <c r="G331"/>
  <c r="L331" s="1"/>
  <c r="L332"/>
  <c r="L172"/>
  <c r="G166"/>
  <c r="L166" s="1"/>
  <c r="L167"/>
  <c r="G103"/>
  <c r="L103" s="1"/>
  <c r="L104"/>
  <c r="G201"/>
  <c r="L201" s="1"/>
  <c r="L202"/>
  <c r="G140"/>
  <c r="L140" s="1"/>
  <c r="L141"/>
  <c r="G235"/>
  <c r="L235" s="1"/>
  <c r="L236"/>
  <c r="G198"/>
  <c r="L198" s="1"/>
  <c r="L199"/>
  <c r="G384"/>
  <c r="L384" s="1"/>
  <c r="L385"/>
  <c r="G369"/>
  <c r="L369" s="1"/>
  <c r="L370"/>
  <c r="G366"/>
  <c r="L366" s="1"/>
  <c r="L367"/>
  <c r="G363"/>
  <c r="L363" s="1"/>
  <c r="L364"/>
  <c r="G354"/>
  <c r="L354" s="1"/>
  <c r="L355"/>
  <c r="G351"/>
  <c r="L351" s="1"/>
  <c r="L352"/>
  <c r="G132"/>
  <c r="L132" s="1"/>
  <c r="L133"/>
  <c r="G124"/>
  <c r="L124" s="1"/>
  <c r="L125"/>
  <c r="G563"/>
  <c r="L563" s="1"/>
  <c r="G88"/>
  <c r="L88" s="1"/>
  <c r="G70"/>
  <c r="L70" s="1"/>
  <c r="G1207"/>
  <c r="L1207" s="1"/>
  <c r="G851"/>
  <c r="L851" s="1"/>
  <c r="G829"/>
  <c r="L829" s="1"/>
  <c r="G696"/>
  <c r="L696" s="1"/>
  <c r="G680"/>
  <c r="L680" s="1"/>
  <c r="G438"/>
  <c r="G379"/>
  <c r="L379" s="1"/>
  <c r="G238"/>
  <c r="G334"/>
  <c r="L334" s="1"/>
  <c r="G249"/>
  <c r="L249" s="1"/>
  <c r="G204"/>
  <c r="L204" s="1"/>
  <c r="G174"/>
  <c r="G6"/>
  <c r="L6" s="1"/>
  <c r="G741"/>
  <c r="L741" s="1"/>
  <c r="G372"/>
  <c r="L372" s="1"/>
  <c r="G344"/>
  <c r="L344" s="1"/>
  <c r="G143"/>
  <c r="L143" s="1"/>
  <c r="G758"/>
  <c r="L758" s="1"/>
  <c r="G110"/>
  <c r="G754"/>
  <c r="L754" s="1"/>
  <c r="G398"/>
  <c r="G227"/>
  <c r="L227" s="1"/>
  <c r="G403"/>
  <c r="L403" s="1"/>
  <c r="G391"/>
  <c r="L391" s="1"/>
  <c r="G826"/>
  <c r="L826" s="1"/>
  <c r="G61"/>
  <c r="L61" s="1"/>
  <c r="G416"/>
  <c r="L416" s="1"/>
  <c r="G434"/>
  <c r="G1048"/>
  <c r="L1048" s="1"/>
  <c r="G999"/>
  <c r="L999" s="1"/>
  <c r="G819"/>
  <c r="L819" s="1"/>
  <c r="G169"/>
  <c r="G746"/>
  <c r="L746" s="1"/>
  <c r="G423"/>
  <c r="L423" s="1"/>
  <c r="G986"/>
  <c r="L986" s="1"/>
  <c r="G160"/>
  <c r="L160" s="1"/>
  <c r="G127"/>
  <c r="L127" s="1"/>
  <c r="G408"/>
  <c r="L408" s="1"/>
  <c r="G934"/>
  <c r="L934" s="1"/>
  <c r="G413"/>
  <c r="G155"/>
  <c r="L155" s="1"/>
  <c r="G135"/>
  <c r="L135" s="1"/>
  <c r="G387"/>
  <c r="L387" s="1"/>
  <c r="G163"/>
  <c r="L163" s="1"/>
  <c r="G243"/>
  <c r="L243" s="1"/>
  <c r="G192"/>
  <c r="G184"/>
  <c r="L192" l="1"/>
  <c r="L169"/>
  <c r="L110"/>
  <c r="L238"/>
  <c r="L184"/>
  <c r="L174"/>
  <c r="G437"/>
  <c r="L437" s="1"/>
  <c r="L438"/>
  <c r="L398"/>
  <c r="L434"/>
  <c r="L413"/>
  <c r="G1132"/>
  <c r="L1132" s="1"/>
  <c r="G450"/>
  <c r="G340"/>
  <c r="L340" s="1"/>
  <c r="G248"/>
  <c r="L248" s="1"/>
  <c r="G117"/>
  <c r="L117" s="1"/>
  <c r="G757"/>
  <c r="L757" s="1"/>
  <c r="G5"/>
  <c r="L5" s="1"/>
  <c r="G998"/>
  <c r="L998" s="1"/>
  <c r="G933"/>
  <c r="L933" s="1"/>
  <c r="G695"/>
  <c r="L695" s="1"/>
  <c r="G390"/>
  <c r="L390" s="1"/>
  <c r="G449" l="1"/>
  <c r="L449" s="1"/>
  <c r="L450"/>
  <c r="G932"/>
  <c r="L932" s="1"/>
  <c r="G339"/>
  <c r="L339" s="1"/>
  <c r="G116"/>
  <c r="L116" s="1"/>
  <c r="G4" l="1"/>
  <c r="G3" l="1"/>
  <c r="L3" s="1"/>
  <c r="L4"/>
  <c r="U1291" i="29" l="1"/>
  <c r="U1290" s="1"/>
  <c r="U1289" s="1"/>
  <c r="S1291"/>
  <c r="S1290" s="1"/>
  <c r="S1289" s="1"/>
  <c r="P1291"/>
  <c r="P1290" s="1"/>
  <c r="P1289" s="1"/>
  <c r="L1291"/>
  <c r="T1290"/>
  <c r="T1289" s="1"/>
  <c r="R1290"/>
  <c r="R1289" s="1"/>
  <c r="Q1290"/>
  <c r="Q1289" s="1"/>
  <c r="O1290"/>
  <c r="O1289" s="1"/>
  <c r="N1290"/>
  <c r="N1289" s="1"/>
  <c r="M1290"/>
  <c r="M1289" s="1"/>
  <c r="K1290"/>
  <c r="K1289" s="1"/>
  <c r="J1290"/>
  <c r="J1289" s="1"/>
  <c r="I1290"/>
  <c r="I1289" s="1"/>
  <c r="H1290"/>
  <c r="H1289" s="1"/>
  <c r="G1290"/>
  <c r="G1289" s="1"/>
  <c r="U1288"/>
  <c r="U1287" s="1"/>
  <c r="S1288"/>
  <c r="S1287" s="1"/>
  <c r="P1288"/>
  <c r="P1287" s="1"/>
  <c r="L1288"/>
  <c r="T1287"/>
  <c r="R1287"/>
  <c r="Q1287"/>
  <c r="O1287"/>
  <c r="N1287"/>
  <c r="M1287"/>
  <c r="K1287"/>
  <c r="J1287"/>
  <c r="I1287"/>
  <c r="H1287"/>
  <c r="G1287"/>
  <c r="U1286"/>
  <c r="S1286"/>
  <c r="P1286"/>
  <c r="L1286"/>
  <c r="U1285"/>
  <c r="U1284" s="1"/>
  <c r="S1285"/>
  <c r="P1285"/>
  <c r="L1285"/>
  <c r="T1284"/>
  <c r="R1284"/>
  <c r="Q1284"/>
  <c r="O1284"/>
  <c r="N1284"/>
  <c r="M1284"/>
  <c r="K1284"/>
  <c r="J1284"/>
  <c r="I1284"/>
  <c r="H1284"/>
  <c r="G1284"/>
  <c r="U1283"/>
  <c r="U1282" s="1"/>
  <c r="S1283"/>
  <c r="S1282" s="1"/>
  <c r="P1283"/>
  <c r="P1282" s="1"/>
  <c r="L1283"/>
  <c r="T1282"/>
  <c r="R1282"/>
  <c r="Q1282"/>
  <c r="O1282"/>
  <c r="N1282"/>
  <c r="M1282"/>
  <c r="K1282"/>
  <c r="J1282"/>
  <c r="I1282"/>
  <c r="H1282"/>
  <c r="G1282"/>
  <c r="U1281"/>
  <c r="S1281"/>
  <c r="P1281"/>
  <c r="L1281"/>
  <c r="U1280"/>
  <c r="S1280"/>
  <c r="P1280"/>
  <c r="L1280"/>
  <c r="T1279"/>
  <c r="R1279"/>
  <c r="Q1279"/>
  <c r="O1279"/>
  <c r="N1279"/>
  <c r="M1279"/>
  <c r="K1279"/>
  <c r="J1279"/>
  <c r="I1279"/>
  <c r="H1279"/>
  <c r="G1279"/>
  <c r="U1278"/>
  <c r="U1277" s="1"/>
  <c r="S1278"/>
  <c r="S1277" s="1"/>
  <c r="P1278"/>
  <c r="P1277" s="1"/>
  <c r="L1278"/>
  <c r="T1277"/>
  <c r="R1277"/>
  <c r="Q1277"/>
  <c r="O1277"/>
  <c r="N1277"/>
  <c r="M1277"/>
  <c r="K1277"/>
  <c r="J1277"/>
  <c r="I1277"/>
  <c r="H1277"/>
  <c r="G1277"/>
  <c r="U1276"/>
  <c r="U1275" s="1"/>
  <c r="S1276"/>
  <c r="S1275" s="1"/>
  <c r="P1276"/>
  <c r="P1275" s="1"/>
  <c r="L1276"/>
  <c r="T1275"/>
  <c r="R1275"/>
  <c r="Q1275"/>
  <c r="O1275"/>
  <c r="N1275"/>
  <c r="M1275"/>
  <c r="K1275"/>
  <c r="J1275"/>
  <c r="I1275"/>
  <c r="H1275"/>
  <c r="G1275"/>
  <c r="L1272"/>
  <c r="L1271"/>
  <c r="U1270"/>
  <c r="T1270"/>
  <c r="S1270"/>
  <c r="R1270"/>
  <c r="Q1270"/>
  <c r="P1270"/>
  <c r="O1270"/>
  <c r="N1270"/>
  <c r="M1270"/>
  <c r="K1270"/>
  <c r="J1270"/>
  <c r="I1270"/>
  <c r="L1270" s="1"/>
  <c r="H1270"/>
  <c r="G1270"/>
  <c r="L1269"/>
  <c r="U1268"/>
  <c r="T1268"/>
  <c r="S1268"/>
  <c r="R1268"/>
  <c r="Q1268"/>
  <c r="P1268"/>
  <c r="O1268"/>
  <c r="N1268"/>
  <c r="M1268"/>
  <c r="K1268"/>
  <c r="J1268"/>
  <c r="I1268"/>
  <c r="L1268" s="1"/>
  <c r="H1268"/>
  <c r="G1268"/>
  <c r="L1267"/>
  <c r="U1266"/>
  <c r="T1266"/>
  <c r="S1266"/>
  <c r="R1266"/>
  <c r="Q1266"/>
  <c r="P1266"/>
  <c r="O1266"/>
  <c r="N1266"/>
  <c r="M1266"/>
  <c r="K1266"/>
  <c r="J1266"/>
  <c r="I1266"/>
  <c r="L1266" s="1"/>
  <c r="H1266"/>
  <c r="G1266"/>
  <c r="U1265"/>
  <c r="U1264" s="1"/>
  <c r="S1265"/>
  <c r="S1264" s="1"/>
  <c r="P1265"/>
  <c r="P1264" s="1"/>
  <c r="L1265"/>
  <c r="T1264"/>
  <c r="R1264"/>
  <c r="Q1264"/>
  <c r="O1264"/>
  <c r="N1264"/>
  <c r="M1264"/>
  <c r="K1264"/>
  <c r="J1264"/>
  <c r="I1264"/>
  <c r="L1264" s="1"/>
  <c r="H1264"/>
  <c r="G1264"/>
  <c r="U1263"/>
  <c r="U1262" s="1"/>
  <c r="S1263"/>
  <c r="S1262" s="1"/>
  <c r="P1263"/>
  <c r="P1262" s="1"/>
  <c r="L1263"/>
  <c r="T1262"/>
  <c r="R1262"/>
  <c r="Q1262"/>
  <c r="O1262"/>
  <c r="N1262"/>
  <c r="M1262"/>
  <c r="K1262"/>
  <c r="J1262"/>
  <c r="I1262"/>
  <c r="H1262"/>
  <c r="G1262"/>
  <c r="U1260"/>
  <c r="U1259" s="1"/>
  <c r="S1260"/>
  <c r="S1259" s="1"/>
  <c r="P1260"/>
  <c r="P1259" s="1"/>
  <c r="L1260"/>
  <c r="T1259"/>
  <c r="R1259"/>
  <c r="Q1259"/>
  <c r="O1259"/>
  <c r="N1259"/>
  <c r="M1259"/>
  <c r="K1259"/>
  <c r="J1259"/>
  <c r="I1259"/>
  <c r="L1259" s="1"/>
  <c r="H1259"/>
  <c r="G1259"/>
  <c r="U1258"/>
  <c r="S1258"/>
  <c r="P1258"/>
  <c r="L1258"/>
  <c r="U1257"/>
  <c r="S1257"/>
  <c r="P1257"/>
  <c r="L1257"/>
  <c r="U1256"/>
  <c r="S1256"/>
  <c r="P1256"/>
  <c r="L1256"/>
  <c r="T1255"/>
  <c r="R1255"/>
  <c r="Q1255"/>
  <c r="O1255"/>
  <c r="N1255"/>
  <c r="M1255"/>
  <c r="K1255"/>
  <c r="J1255"/>
  <c r="I1255"/>
  <c r="H1255"/>
  <c r="G1255"/>
  <c r="U1253"/>
  <c r="U1252" s="1"/>
  <c r="S1253"/>
  <c r="S1252" s="1"/>
  <c r="P1253"/>
  <c r="P1252" s="1"/>
  <c r="L1253"/>
  <c r="T1252"/>
  <c r="R1252"/>
  <c r="Q1252"/>
  <c r="O1252"/>
  <c r="N1252"/>
  <c r="M1252"/>
  <c r="K1252"/>
  <c r="J1252"/>
  <c r="I1252"/>
  <c r="L1252" s="1"/>
  <c r="H1252"/>
  <c r="G1252"/>
  <c r="U1251"/>
  <c r="U1250" s="1"/>
  <c r="S1251"/>
  <c r="S1250" s="1"/>
  <c r="P1251"/>
  <c r="P1250" s="1"/>
  <c r="L1251"/>
  <c r="T1250"/>
  <c r="R1250"/>
  <c r="Q1250"/>
  <c r="O1250"/>
  <c r="N1250"/>
  <c r="M1250"/>
  <c r="K1250"/>
  <c r="J1250"/>
  <c r="I1250"/>
  <c r="L1250" s="1"/>
  <c r="H1250"/>
  <c r="G1250"/>
  <c r="U1249"/>
  <c r="S1249"/>
  <c r="P1249"/>
  <c r="L1249"/>
  <c r="U1248"/>
  <c r="S1248"/>
  <c r="P1248"/>
  <c r="L1248"/>
  <c r="U1247"/>
  <c r="S1247"/>
  <c r="P1247"/>
  <c r="L1247"/>
  <c r="U1246"/>
  <c r="S1246"/>
  <c r="S1245" s="1"/>
  <c r="P1246"/>
  <c r="P1245" s="1"/>
  <c r="L1246"/>
  <c r="T1245"/>
  <c r="R1245"/>
  <c r="Q1245"/>
  <c r="O1245"/>
  <c r="N1245"/>
  <c r="M1245"/>
  <c r="K1245"/>
  <c r="J1245"/>
  <c r="I1245"/>
  <c r="L1245" s="1"/>
  <c r="H1245"/>
  <c r="G1245"/>
  <c r="U1244"/>
  <c r="U1243" s="1"/>
  <c r="S1244"/>
  <c r="S1243" s="1"/>
  <c r="P1244"/>
  <c r="P1243" s="1"/>
  <c r="L1244"/>
  <c r="T1243"/>
  <c r="R1243"/>
  <c r="Q1243"/>
  <c r="O1243"/>
  <c r="N1243"/>
  <c r="M1243"/>
  <c r="K1243"/>
  <c r="J1243"/>
  <c r="I1243"/>
  <c r="L1243" s="1"/>
  <c r="H1243"/>
  <c r="G1243"/>
  <c r="U1242"/>
  <c r="U1241" s="1"/>
  <c r="S1242"/>
  <c r="S1241" s="1"/>
  <c r="P1242"/>
  <c r="P1241" s="1"/>
  <c r="L1242"/>
  <c r="T1241"/>
  <c r="R1241"/>
  <c r="Q1241"/>
  <c r="O1241"/>
  <c r="N1241"/>
  <c r="M1241"/>
  <c r="K1241"/>
  <c r="J1241"/>
  <c r="I1241"/>
  <c r="L1241" s="1"/>
  <c r="H1241"/>
  <c r="G1241"/>
  <c r="U1240"/>
  <c r="S1240"/>
  <c r="P1240"/>
  <c r="L1240"/>
  <c r="U1239"/>
  <c r="S1239"/>
  <c r="S1238" s="1"/>
  <c r="P1239"/>
  <c r="L1239"/>
  <c r="T1238"/>
  <c r="R1238"/>
  <c r="Q1238"/>
  <c r="O1238"/>
  <c r="N1238"/>
  <c r="M1238"/>
  <c r="K1238"/>
  <c r="J1238"/>
  <c r="I1238"/>
  <c r="L1238" s="1"/>
  <c r="H1238"/>
  <c r="G1238"/>
  <c r="U1237"/>
  <c r="S1237"/>
  <c r="P1237"/>
  <c r="L1237"/>
  <c r="U1236"/>
  <c r="S1236"/>
  <c r="P1236"/>
  <c r="L1236"/>
  <c r="U1235"/>
  <c r="S1235"/>
  <c r="P1235"/>
  <c r="L1235"/>
  <c r="U1234"/>
  <c r="U1233" s="1"/>
  <c r="S1234"/>
  <c r="P1234"/>
  <c r="P1233" s="1"/>
  <c r="L1234"/>
  <c r="T1233"/>
  <c r="R1233"/>
  <c r="Q1233"/>
  <c r="O1233"/>
  <c r="N1233"/>
  <c r="M1233"/>
  <c r="K1233"/>
  <c r="J1233"/>
  <c r="I1233"/>
  <c r="L1233" s="1"/>
  <c r="H1233"/>
  <c r="G1233"/>
  <c r="U1232"/>
  <c r="S1232"/>
  <c r="P1232"/>
  <c r="L1232"/>
  <c r="U1231"/>
  <c r="S1231"/>
  <c r="P1231"/>
  <c r="L1231"/>
  <c r="U1230"/>
  <c r="S1230"/>
  <c r="P1230"/>
  <c r="L1230"/>
  <c r="U1229"/>
  <c r="S1229"/>
  <c r="P1229"/>
  <c r="L1229"/>
  <c r="U1228"/>
  <c r="S1228"/>
  <c r="P1228"/>
  <c r="L1228"/>
  <c r="U1227"/>
  <c r="S1227"/>
  <c r="P1227"/>
  <c r="L1227"/>
  <c r="U1226"/>
  <c r="S1226"/>
  <c r="P1226"/>
  <c r="L1226"/>
  <c r="U1225"/>
  <c r="S1225"/>
  <c r="P1225"/>
  <c r="L1225"/>
  <c r="T1224"/>
  <c r="R1224"/>
  <c r="Q1224"/>
  <c r="O1224"/>
  <c r="N1224"/>
  <c r="M1224"/>
  <c r="K1224"/>
  <c r="J1224"/>
  <c r="I1224"/>
  <c r="L1224" s="1"/>
  <c r="H1224"/>
  <c r="G1224"/>
  <c r="U1223"/>
  <c r="S1223"/>
  <c r="P1223"/>
  <c r="L1223"/>
  <c r="U1222"/>
  <c r="S1222"/>
  <c r="P1222"/>
  <c r="L1222"/>
  <c r="U1221"/>
  <c r="S1221"/>
  <c r="P1221"/>
  <c r="L1221"/>
  <c r="U1220"/>
  <c r="S1220"/>
  <c r="P1220"/>
  <c r="L1220"/>
  <c r="U1219"/>
  <c r="S1219"/>
  <c r="S1218" s="1"/>
  <c r="P1219"/>
  <c r="P1218" s="1"/>
  <c r="L1219"/>
  <c r="T1218"/>
  <c r="R1218"/>
  <c r="Q1218"/>
  <c r="O1218"/>
  <c r="N1218"/>
  <c r="M1218"/>
  <c r="K1218"/>
  <c r="J1218"/>
  <c r="I1218"/>
  <c r="L1218" s="1"/>
  <c r="H1218"/>
  <c r="G1218"/>
  <c r="U1217"/>
  <c r="S1217"/>
  <c r="P1217"/>
  <c r="L1217"/>
  <c r="U1216"/>
  <c r="S1216"/>
  <c r="P1216"/>
  <c r="L1216"/>
  <c r="U1215"/>
  <c r="U1214" s="1"/>
  <c r="S1215"/>
  <c r="S1214" s="1"/>
  <c r="P1215"/>
  <c r="L1215"/>
  <c r="T1214"/>
  <c r="R1214"/>
  <c r="Q1214"/>
  <c r="O1214"/>
  <c r="N1214"/>
  <c r="M1214"/>
  <c r="K1214"/>
  <c r="J1214"/>
  <c r="I1214"/>
  <c r="L1214" s="1"/>
  <c r="H1214"/>
  <c r="G1214"/>
  <c r="U1213"/>
  <c r="S1213"/>
  <c r="P1213"/>
  <c r="L1213"/>
  <c r="U1212"/>
  <c r="U1211" s="1"/>
  <c r="S1212"/>
  <c r="P1212"/>
  <c r="L1212"/>
  <c r="T1211"/>
  <c r="R1211"/>
  <c r="Q1211"/>
  <c r="O1211"/>
  <c r="N1211"/>
  <c r="M1211"/>
  <c r="K1211"/>
  <c r="J1211"/>
  <c r="I1211"/>
  <c r="L1211" s="1"/>
  <c r="H1211"/>
  <c r="G1211"/>
  <c r="U1210"/>
  <c r="U1209" s="1"/>
  <c r="S1210"/>
  <c r="S1209" s="1"/>
  <c r="P1210"/>
  <c r="P1209" s="1"/>
  <c r="L1210"/>
  <c r="T1209"/>
  <c r="R1209"/>
  <c r="Q1209"/>
  <c r="O1209"/>
  <c r="N1209"/>
  <c r="M1209"/>
  <c r="K1209"/>
  <c r="J1209"/>
  <c r="I1209"/>
  <c r="L1209" s="1"/>
  <c r="H1209"/>
  <c r="G1209"/>
  <c r="U1208"/>
  <c r="U1207" s="1"/>
  <c r="S1208"/>
  <c r="S1207" s="1"/>
  <c r="P1208"/>
  <c r="P1207" s="1"/>
  <c r="L1208"/>
  <c r="T1207"/>
  <c r="R1207"/>
  <c r="Q1207"/>
  <c r="O1207"/>
  <c r="N1207"/>
  <c r="M1207"/>
  <c r="K1207"/>
  <c r="J1207"/>
  <c r="I1207"/>
  <c r="L1207" s="1"/>
  <c r="H1207"/>
  <c r="G1207"/>
  <c r="L1204"/>
  <c r="L1203"/>
  <c r="U1202"/>
  <c r="T1202"/>
  <c r="S1202"/>
  <c r="R1202"/>
  <c r="Q1202"/>
  <c r="P1202"/>
  <c r="O1202"/>
  <c r="N1202"/>
  <c r="M1202"/>
  <c r="K1202"/>
  <c r="J1202"/>
  <c r="I1202"/>
  <c r="H1202"/>
  <c r="G1202"/>
  <c r="L1201"/>
  <c r="U1200"/>
  <c r="T1200"/>
  <c r="S1200"/>
  <c r="R1200"/>
  <c r="Q1200"/>
  <c r="P1200"/>
  <c r="O1200"/>
  <c r="N1200"/>
  <c r="M1200"/>
  <c r="K1200"/>
  <c r="J1200"/>
  <c r="I1200"/>
  <c r="H1200"/>
  <c r="G1200"/>
  <c r="L1199"/>
  <c r="U1198"/>
  <c r="T1198"/>
  <c r="S1198"/>
  <c r="R1198"/>
  <c r="Q1198"/>
  <c r="P1198"/>
  <c r="O1198"/>
  <c r="N1198"/>
  <c r="M1198"/>
  <c r="K1198"/>
  <c r="J1198"/>
  <c r="I1198"/>
  <c r="H1198"/>
  <c r="G1198"/>
  <c r="U1197"/>
  <c r="U1196" s="1"/>
  <c r="S1197"/>
  <c r="S1196" s="1"/>
  <c r="P1197"/>
  <c r="P1196" s="1"/>
  <c r="L1197"/>
  <c r="T1196"/>
  <c r="R1196"/>
  <c r="Q1196"/>
  <c r="O1196"/>
  <c r="N1196"/>
  <c r="M1196"/>
  <c r="K1196"/>
  <c r="J1196"/>
  <c r="I1196"/>
  <c r="H1196"/>
  <c r="G1196"/>
  <c r="U1195"/>
  <c r="U1194" s="1"/>
  <c r="S1195"/>
  <c r="S1194" s="1"/>
  <c r="P1195"/>
  <c r="P1194" s="1"/>
  <c r="L1195"/>
  <c r="T1194"/>
  <c r="R1194"/>
  <c r="Q1194"/>
  <c r="O1194"/>
  <c r="N1194"/>
  <c r="M1194"/>
  <c r="K1194"/>
  <c r="J1194"/>
  <c r="I1194"/>
  <c r="H1194"/>
  <c r="G1194"/>
  <c r="U1192"/>
  <c r="U1191" s="1"/>
  <c r="S1192"/>
  <c r="S1191" s="1"/>
  <c r="P1192"/>
  <c r="P1191" s="1"/>
  <c r="L1192"/>
  <c r="T1191"/>
  <c r="R1191"/>
  <c r="Q1191"/>
  <c r="O1191"/>
  <c r="N1191"/>
  <c r="M1191"/>
  <c r="K1191"/>
  <c r="J1191"/>
  <c r="I1191"/>
  <c r="H1191"/>
  <c r="G1191"/>
  <c r="U1190"/>
  <c r="S1190"/>
  <c r="P1190"/>
  <c r="L1190"/>
  <c r="U1189"/>
  <c r="S1189"/>
  <c r="P1189"/>
  <c r="L1189"/>
  <c r="U1188"/>
  <c r="U1187" s="1"/>
  <c r="S1188"/>
  <c r="P1188"/>
  <c r="L1188"/>
  <c r="T1187"/>
  <c r="R1187"/>
  <c r="Q1187"/>
  <c r="O1187"/>
  <c r="N1187"/>
  <c r="M1187"/>
  <c r="K1187"/>
  <c r="J1187"/>
  <c r="I1187"/>
  <c r="H1187"/>
  <c r="G1187"/>
  <c r="L1185"/>
  <c r="U1184"/>
  <c r="T1184"/>
  <c r="S1184"/>
  <c r="R1184"/>
  <c r="Q1184"/>
  <c r="P1184"/>
  <c r="O1184"/>
  <c r="N1184"/>
  <c r="M1184"/>
  <c r="K1184"/>
  <c r="J1184"/>
  <c r="I1184"/>
  <c r="H1184"/>
  <c r="G1184"/>
  <c r="L1183"/>
  <c r="U1182"/>
  <c r="T1182"/>
  <c r="S1182"/>
  <c r="R1182"/>
  <c r="Q1182"/>
  <c r="P1182"/>
  <c r="O1182"/>
  <c r="N1182"/>
  <c r="M1182"/>
  <c r="K1182"/>
  <c r="J1182"/>
  <c r="I1182"/>
  <c r="H1182"/>
  <c r="G1182"/>
  <c r="U1181"/>
  <c r="S1181"/>
  <c r="P1181"/>
  <c r="L1181"/>
  <c r="U1180"/>
  <c r="S1180"/>
  <c r="P1180"/>
  <c r="L1180"/>
  <c r="U1179"/>
  <c r="S1179"/>
  <c r="S1177" s="1"/>
  <c r="P1179"/>
  <c r="L1179"/>
  <c r="L1178"/>
  <c r="T1177"/>
  <c r="R1177"/>
  <c r="Q1177"/>
  <c r="O1177"/>
  <c r="N1177"/>
  <c r="M1177"/>
  <c r="K1177"/>
  <c r="J1177"/>
  <c r="I1177"/>
  <c r="H1177"/>
  <c r="G1177"/>
  <c r="L1176"/>
  <c r="U1175"/>
  <c r="T1175"/>
  <c r="S1175"/>
  <c r="R1175"/>
  <c r="Q1175"/>
  <c r="P1175"/>
  <c r="O1175"/>
  <c r="N1175"/>
  <c r="M1175"/>
  <c r="K1175"/>
  <c r="J1175"/>
  <c r="I1175"/>
  <c r="H1175"/>
  <c r="G1175"/>
  <c r="L1174"/>
  <c r="U1173"/>
  <c r="T1173"/>
  <c r="S1173"/>
  <c r="R1173"/>
  <c r="Q1173"/>
  <c r="P1173"/>
  <c r="O1173"/>
  <c r="N1173"/>
  <c r="M1173"/>
  <c r="K1173"/>
  <c r="J1173"/>
  <c r="I1173"/>
  <c r="H1173"/>
  <c r="G1173"/>
  <c r="U1172"/>
  <c r="U1170" s="1"/>
  <c r="S1172"/>
  <c r="S1170" s="1"/>
  <c r="P1172"/>
  <c r="P1170" s="1"/>
  <c r="L1172"/>
  <c r="L1171"/>
  <c r="T1170"/>
  <c r="R1170"/>
  <c r="Q1170"/>
  <c r="O1170"/>
  <c r="N1170"/>
  <c r="M1170"/>
  <c r="K1170"/>
  <c r="J1170"/>
  <c r="I1170"/>
  <c r="H1170"/>
  <c r="G1170"/>
  <c r="U1169"/>
  <c r="S1169"/>
  <c r="P1169"/>
  <c r="L1169"/>
  <c r="U1168"/>
  <c r="S1168"/>
  <c r="P1168"/>
  <c r="L1168"/>
  <c r="L1167"/>
  <c r="T1166"/>
  <c r="R1166"/>
  <c r="Q1166"/>
  <c r="O1166"/>
  <c r="N1166"/>
  <c r="M1166"/>
  <c r="K1166"/>
  <c r="J1166"/>
  <c r="I1166"/>
  <c r="H1166"/>
  <c r="G1166"/>
  <c r="U1165"/>
  <c r="S1165"/>
  <c r="P1165"/>
  <c r="L1165"/>
  <c r="U1164"/>
  <c r="S1164"/>
  <c r="P1164"/>
  <c r="L1164"/>
  <c r="U1163"/>
  <c r="S1163"/>
  <c r="P1163"/>
  <c r="L1163"/>
  <c r="U1162"/>
  <c r="S1162"/>
  <c r="P1162"/>
  <c r="L1162"/>
  <c r="U1161"/>
  <c r="S1161"/>
  <c r="P1161"/>
  <c r="L1161"/>
  <c r="U1160"/>
  <c r="S1160"/>
  <c r="P1160"/>
  <c r="L1160"/>
  <c r="U1159"/>
  <c r="S1159"/>
  <c r="P1159"/>
  <c r="L1159"/>
  <c r="L1158"/>
  <c r="T1157"/>
  <c r="R1157"/>
  <c r="Q1157"/>
  <c r="O1157"/>
  <c r="N1157"/>
  <c r="M1157"/>
  <c r="K1157"/>
  <c r="J1157"/>
  <c r="I1157"/>
  <c r="H1157"/>
  <c r="G1157"/>
  <c r="U1156"/>
  <c r="S1156"/>
  <c r="P1156"/>
  <c r="L1156"/>
  <c r="U1155"/>
  <c r="S1155"/>
  <c r="P1155"/>
  <c r="L1155"/>
  <c r="U1154"/>
  <c r="S1154"/>
  <c r="P1154"/>
  <c r="L1154"/>
  <c r="U1153"/>
  <c r="S1153"/>
  <c r="P1153"/>
  <c r="L1153"/>
  <c r="L1152"/>
  <c r="T1151"/>
  <c r="R1151"/>
  <c r="Q1151"/>
  <c r="O1151"/>
  <c r="N1151"/>
  <c r="M1151"/>
  <c r="K1151"/>
  <c r="J1151"/>
  <c r="I1151"/>
  <c r="H1151"/>
  <c r="G1151"/>
  <c r="U1150"/>
  <c r="S1150"/>
  <c r="P1150"/>
  <c r="L1150"/>
  <c r="U1149"/>
  <c r="U1147" s="1"/>
  <c r="S1149"/>
  <c r="S1147" s="1"/>
  <c r="P1149"/>
  <c r="L1149"/>
  <c r="L1148"/>
  <c r="T1147"/>
  <c r="R1147"/>
  <c r="Q1147"/>
  <c r="O1147"/>
  <c r="N1147"/>
  <c r="M1147"/>
  <c r="K1147"/>
  <c r="J1147"/>
  <c r="I1147"/>
  <c r="H1147"/>
  <c r="G1147"/>
  <c r="L1146"/>
  <c r="L1145"/>
  <c r="U1144"/>
  <c r="T1144"/>
  <c r="S1144"/>
  <c r="R1144"/>
  <c r="Q1144"/>
  <c r="P1144"/>
  <c r="O1144"/>
  <c r="N1144"/>
  <c r="M1144"/>
  <c r="K1144"/>
  <c r="J1144"/>
  <c r="I1144"/>
  <c r="H1144"/>
  <c r="G1144"/>
  <c r="L1143"/>
  <c r="U1142"/>
  <c r="T1142"/>
  <c r="S1142"/>
  <c r="R1142"/>
  <c r="Q1142"/>
  <c r="P1142"/>
  <c r="O1142"/>
  <c r="N1142"/>
  <c r="M1142"/>
  <c r="K1142"/>
  <c r="J1142"/>
  <c r="I1142"/>
  <c r="H1142"/>
  <c r="G1142"/>
  <c r="L1141"/>
  <c r="U1140"/>
  <c r="T1140"/>
  <c r="S1140"/>
  <c r="R1140"/>
  <c r="Q1140"/>
  <c r="P1140"/>
  <c r="O1140"/>
  <c r="N1140"/>
  <c r="M1140"/>
  <c r="K1140"/>
  <c r="J1140"/>
  <c r="I1140"/>
  <c r="H1140"/>
  <c r="G1140"/>
  <c r="U1137"/>
  <c r="U1136" s="1"/>
  <c r="S1137"/>
  <c r="S1136" s="1"/>
  <c r="P1137"/>
  <c r="P1136" s="1"/>
  <c r="L1137"/>
  <c r="T1136"/>
  <c r="R1136"/>
  <c r="Q1136"/>
  <c r="O1136"/>
  <c r="N1136"/>
  <c r="M1136"/>
  <c r="K1136"/>
  <c r="J1136"/>
  <c r="I1136"/>
  <c r="H1136"/>
  <c r="G1136"/>
  <c r="U1135"/>
  <c r="U1134" s="1"/>
  <c r="S1135"/>
  <c r="S1134" s="1"/>
  <c r="P1135"/>
  <c r="P1134" s="1"/>
  <c r="L1135"/>
  <c r="T1134"/>
  <c r="R1134"/>
  <c r="Q1134"/>
  <c r="O1134"/>
  <c r="N1134"/>
  <c r="M1134"/>
  <c r="K1134"/>
  <c r="J1134"/>
  <c r="I1134"/>
  <c r="H1134"/>
  <c r="G1134"/>
  <c r="U1133"/>
  <c r="S1133"/>
  <c r="P1133"/>
  <c r="L1133"/>
  <c r="U1132"/>
  <c r="S1132"/>
  <c r="P1132"/>
  <c r="L1132"/>
  <c r="U1131"/>
  <c r="U1130" s="1"/>
  <c r="S1131"/>
  <c r="P1131"/>
  <c r="L1131"/>
  <c r="T1130"/>
  <c r="R1130"/>
  <c r="Q1130"/>
  <c r="O1130"/>
  <c r="N1130"/>
  <c r="M1130"/>
  <c r="K1130"/>
  <c r="J1130"/>
  <c r="I1130"/>
  <c r="H1130"/>
  <c r="G1130"/>
  <c r="U1128"/>
  <c r="U1127" s="1"/>
  <c r="S1128"/>
  <c r="S1127" s="1"/>
  <c r="P1128"/>
  <c r="P1127" s="1"/>
  <c r="L1128"/>
  <c r="T1127"/>
  <c r="R1127"/>
  <c r="Q1127"/>
  <c r="O1127"/>
  <c r="N1127"/>
  <c r="M1127"/>
  <c r="K1127"/>
  <c r="J1127"/>
  <c r="I1127"/>
  <c r="H1127"/>
  <c r="G1127"/>
  <c r="U1126"/>
  <c r="S1126"/>
  <c r="P1126"/>
  <c r="L1126"/>
  <c r="U1125"/>
  <c r="S1125"/>
  <c r="P1125"/>
  <c r="L1125"/>
  <c r="T1124"/>
  <c r="R1124"/>
  <c r="Q1124"/>
  <c r="O1124"/>
  <c r="N1124"/>
  <c r="M1124"/>
  <c r="K1124"/>
  <c r="J1124"/>
  <c r="I1124"/>
  <c r="H1124"/>
  <c r="G1124"/>
  <c r="U1123"/>
  <c r="U1122" s="1"/>
  <c r="S1123"/>
  <c r="S1122" s="1"/>
  <c r="P1123"/>
  <c r="P1122" s="1"/>
  <c r="L1123"/>
  <c r="T1122"/>
  <c r="R1122"/>
  <c r="Q1122"/>
  <c r="O1122"/>
  <c r="N1122"/>
  <c r="M1122"/>
  <c r="K1122"/>
  <c r="J1122"/>
  <c r="I1122"/>
  <c r="H1122"/>
  <c r="G1122"/>
  <c r="U1121"/>
  <c r="S1121"/>
  <c r="P1121"/>
  <c r="L1121"/>
  <c r="U1120"/>
  <c r="S1120"/>
  <c r="P1120"/>
  <c r="L1120"/>
  <c r="U1119"/>
  <c r="S1119"/>
  <c r="S1118" s="1"/>
  <c r="P1119"/>
  <c r="P1118" s="1"/>
  <c r="L1119"/>
  <c r="T1118"/>
  <c r="R1118"/>
  <c r="Q1118"/>
  <c r="O1118"/>
  <c r="N1118"/>
  <c r="M1118"/>
  <c r="K1118"/>
  <c r="J1118"/>
  <c r="I1118"/>
  <c r="H1118"/>
  <c r="G1118"/>
  <c r="U1116"/>
  <c r="U1115" s="1"/>
  <c r="S1116"/>
  <c r="S1115" s="1"/>
  <c r="P1116"/>
  <c r="P1115" s="1"/>
  <c r="L1116"/>
  <c r="T1115"/>
  <c r="R1115"/>
  <c r="Q1115"/>
  <c r="O1115"/>
  <c r="N1115"/>
  <c r="M1115"/>
  <c r="K1115"/>
  <c r="J1115"/>
  <c r="I1115"/>
  <c r="H1115"/>
  <c r="G1115"/>
  <c r="U1114"/>
  <c r="U1113" s="1"/>
  <c r="S1114"/>
  <c r="S1113" s="1"/>
  <c r="P1114"/>
  <c r="P1113" s="1"/>
  <c r="L1114"/>
  <c r="T1113"/>
  <c r="R1113"/>
  <c r="Q1113"/>
  <c r="O1113"/>
  <c r="N1113"/>
  <c r="M1113"/>
  <c r="K1113"/>
  <c r="J1113"/>
  <c r="I1113"/>
  <c r="H1113"/>
  <c r="G1113"/>
  <c r="U1112"/>
  <c r="S1112"/>
  <c r="P1112"/>
  <c r="L1112"/>
  <c r="U1111"/>
  <c r="U1110" s="1"/>
  <c r="S1111"/>
  <c r="S1110" s="1"/>
  <c r="P1111"/>
  <c r="L1111"/>
  <c r="T1110"/>
  <c r="R1110"/>
  <c r="Q1110"/>
  <c r="O1110"/>
  <c r="N1110"/>
  <c r="M1110"/>
  <c r="K1110"/>
  <c r="J1110"/>
  <c r="I1110"/>
  <c r="H1110"/>
  <c r="G1110"/>
  <c r="U1109"/>
  <c r="S1109"/>
  <c r="P1109"/>
  <c r="L1109"/>
  <c r="U1108"/>
  <c r="S1108"/>
  <c r="P1108"/>
  <c r="L1108"/>
  <c r="U1107"/>
  <c r="S1107"/>
  <c r="P1107"/>
  <c r="L1107"/>
  <c r="U1106"/>
  <c r="S1106"/>
  <c r="P1106"/>
  <c r="L1106"/>
  <c r="U1105"/>
  <c r="S1105"/>
  <c r="P1105"/>
  <c r="L1105"/>
  <c r="T1104"/>
  <c r="R1104"/>
  <c r="Q1104"/>
  <c r="O1104"/>
  <c r="N1104"/>
  <c r="M1104"/>
  <c r="K1104"/>
  <c r="J1104"/>
  <c r="I1104"/>
  <c r="H1104"/>
  <c r="G1104"/>
  <c r="U1103"/>
  <c r="U1102" s="1"/>
  <c r="S1103"/>
  <c r="S1102" s="1"/>
  <c r="P1103"/>
  <c r="P1102" s="1"/>
  <c r="L1103"/>
  <c r="T1102"/>
  <c r="R1102"/>
  <c r="Q1102"/>
  <c r="O1102"/>
  <c r="N1102"/>
  <c r="M1102"/>
  <c r="K1102"/>
  <c r="J1102"/>
  <c r="I1102"/>
  <c r="H1102"/>
  <c r="G1102"/>
  <c r="U1101"/>
  <c r="S1101"/>
  <c r="P1101"/>
  <c r="L1101"/>
  <c r="U1100"/>
  <c r="S1100"/>
  <c r="P1100"/>
  <c r="L1100"/>
  <c r="U1099"/>
  <c r="S1099"/>
  <c r="P1099"/>
  <c r="L1099"/>
  <c r="U1098"/>
  <c r="S1098"/>
  <c r="P1098"/>
  <c r="L1098"/>
  <c r="U1097"/>
  <c r="S1097"/>
  <c r="P1097"/>
  <c r="L1097"/>
  <c r="U1096"/>
  <c r="S1096"/>
  <c r="P1096"/>
  <c r="L1096"/>
  <c r="U1095"/>
  <c r="S1095"/>
  <c r="P1095"/>
  <c r="L1095"/>
  <c r="U1094"/>
  <c r="S1094"/>
  <c r="P1094"/>
  <c r="L1094"/>
  <c r="U1093"/>
  <c r="S1093"/>
  <c r="P1093"/>
  <c r="L1093"/>
  <c r="T1092"/>
  <c r="R1092"/>
  <c r="Q1092"/>
  <c r="O1092"/>
  <c r="N1092"/>
  <c r="M1092"/>
  <c r="K1092"/>
  <c r="J1092"/>
  <c r="I1092"/>
  <c r="H1092"/>
  <c r="G1092"/>
  <c r="U1091"/>
  <c r="S1091"/>
  <c r="P1091"/>
  <c r="L1091"/>
  <c r="U1090"/>
  <c r="S1090"/>
  <c r="P1090"/>
  <c r="L1090"/>
  <c r="U1089"/>
  <c r="U1088" s="1"/>
  <c r="S1089"/>
  <c r="P1089"/>
  <c r="L1089"/>
  <c r="T1088"/>
  <c r="R1088"/>
  <c r="Q1088"/>
  <c r="O1088"/>
  <c r="N1088"/>
  <c r="M1088"/>
  <c r="K1088"/>
  <c r="J1088"/>
  <c r="I1088"/>
  <c r="H1088"/>
  <c r="G1088"/>
  <c r="U1087"/>
  <c r="S1087"/>
  <c r="P1087"/>
  <c r="L1087"/>
  <c r="U1086"/>
  <c r="S1086"/>
  <c r="P1086"/>
  <c r="L1086"/>
  <c r="U1085"/>
  <c r="S1085"/>
  <c r="P1085"/>
  <c r="L1085"/>
  <c r="U1084"/>
  <c r="S1084"/>
  <c r="P1084"/>
  <c r="L1084"/>
  <c r="T1083"/>
  <c r="R1083"/>
  <c r="Q1083"/>
  <c r="O1083"/>
  <c r="N1083"/>
  <c r="M1083"/>
  <c r="K1083"/>
  <c r="J1083"/>
  <c r="I1083"/>
  <c r="H1083"/>
  <c r="G1083"/>
  <c r="U1082"/>
  <c r="S1082"/>
  <c r="P1082"/>
  <c r="L1082"/>
  <c r="U1081"/>
  <c r="S1081"/>
  <c r="P1081"/>
  <c r="L1081"/>
  <c r="T1080"/>
  <c r="R1080"/>
  <c r="Q1080"/>
  <c r="O1080"/>
  <c r="N1080"/>
  <c r="M1080"/>
  <c r="K1080"/>
  <c r="J1080"/>
  <c r="I1080"/>
  <c r="H1080"/>
  <c r="G1080"/>
  <c r="U1079"/>
  <c r="U1078" s="1"/>
  <c r="S1079"/>
  <c r="S1078" s="1"/>
  <c r="P1079"/>
  <c r="P1078" s="1"/>
  <c r="L1079"/>
  <c r="T1078"/>
  <c r="R1078"/>
  <c r="Q1078"/>
  <c r="O1078"/>
  <c r="N1078"/>
  <c r="M1078"/>
  <c r="K1078"/>
  <c r="J1078"/>
  <c r="I1078"/>
  <c r="H1078"/>
  <c r="G1078"/>
  <c r="U1077"/>
  <c r="S1077"/>
  <c r="P1077"/>
  <c r="L1077"/>
  <c r="U1076"/>
  <c r="S1076"/>
  <c r="S1075" s="1"/>
  <c r="P1076"/>
  <c r="L1076"/>
  <c r="T1075"/>
  <c r="R1075"/>
  <c r="Q1075"/>
  <c r="O1075"/>
  <c r="N1075"/>
  <c r="M1075"/>
  <c r="K1075"/>
  <c r="J1075"/>
  <c r="I1075"/>
  <c r="H1075"/>
  <c r="G1075"/>
  <c r="U1071"/>
  <c r="U1070" s="1"/>
  <c r="U1069" s="1"/>
  <c r="S1071"/>
  <c r="S1070" s="1"/>
  <c r="S1069" s="1"/>
  <c r="P1071"/>
  <c r="P1070" s="1"/>
  <c r="P1069" s="1"/>
  <c r="L1071"/>
  <c r="T1070"/>
  <c r="T1069" s="1"/>
  <c r="R1070"/>
  <c r="R1069" s="1"/>
  <c r="Q1070"/>
  <c r="Q1069" s="1"/>
  <c r="O1070"/>
  <c r="O1069" s="1"/>
  <c r="N1070"/>
  <c r="N1069" s="1"/>
  <c r="M1070"/>
  <c r="M1069" s="1"/>
  <c r="K1070"/>
  <c r="K1069" s="1"/>
  <c r="J1070"/>
  <c r="J1069" s="1"/>
  <c r="I1070"/>
  <c r="L1070" s="1"/>
  <c r="H1070"/>
  <c r="H1069" s="1"/>
  <c r="G1070"/>
  <c r="G1069" s="1"/>
  <c r="U1068"/>
  <c r="U1067" s="1"/>
  <c r="U1066" s="1"/>
  <c r="S1068"/>
  <c r="S1067" s="1"/>
  <c r="S1066" s="1"/>
  <c r="P1068"/>
  <c r="P1067" s="1"/>
  <c r="P1066" s="1"/>
  <c r="L1068"/>
  <c r="T1067"/>
  <c r="T1066" s="1"/>
  <c r="R1067"/>
  <c r="R1066" s="1"/>
  <c r="Q1067"/>
  <c r="Q1066" s="1"/>
  <c r="O1067"/>
  <c r="O1066" s="1"/>
  <c r="N1067"/>
  <c r="N1066" s="1"/>
  <c r="M1067"/>
  <c r="M1066" s="1"/>
  <c r="K1067"/>
  <c r="K1066" s="1"/>
  <c r="J1067"/>
  <c r="J1066" s="1"/>
  <c r="I1067"/>
  <c r="L1067" s="1"/>
  <c r="H1067"/>
  <c r="H1066" s="1"/>
  <c r="G1067"/>
  <c r="G1066" s="1"/>
  <c r="U1065"/>
  <c r="U1064" s="1"/>
  <c r="S1065"/>
  <c r="P1065"/>
  <c r="P1064" s="1"/>
  <c r="L1065"/>
  <c r="T1064"/>
  <c r="R1064"/>
  <c r="Q1064"/>
  <c r="O1064"/>
  <c r="N1064"/>
  <c r="M1064"/>
  <c r="K1064"/>
  <c r="J1064"/>
  <c r="I1064"/>
  <c r="L1064" s="1"/>
  <c r="H1064"/>
  <c r="G1064"/>
  <c r="U1063"/>
  <c r="S1063"/>
  <c r="S1062" s="1"/>
  <c r="P1063"/>
  <c r="L1063"/>
  <c r="T1062"/>
  <c r="R1062"/>
  <c r="Q1062"/>
  <c r="O1062"/>
  <c r="N1062"/>
  <c r="M1062"/>
  <c r="K1062"/>
  <c r="J1062"/>
  <c r="I1062"/>
  <c r="L1062" s="1"/>
  <c r="H1062"/>
  <c r="G1062"/>
  <c r="T1061"/>
  <c r="R1061"/>
  <c r="Q1061"/>
  <c r="O1061"/>
  <c r="L1061"/>
  <c r="U1060"/>
  <c r="U1059" s="1"/>
  <c r="S1060"/>
  <c r="S1059" s="1"/>
  <c r="P1060"/>
  <c r="P1059" s="1"/>
  <c r="L1060"/>
  <c r="T1059"/>
  <c r="R1059"/>
  <c r="Q1059"/>
  <c r="O1059"/>
  <c r="N1059"/>
  <c r="M1059"/>
  <c r="K1059"/>
  <c r="J1059"/>
  <c r="I1059"/>
  <c r="L1059" s="1"/>
  <c r="H1059"/>
  <c r="G1059"/>
  <c r="U1058"/>
  <c r="U1057" s="1"/>
  <c r="S1058"/>
  <c r="S1057" s="1"/>
  <c r="P1058"/>
  <c r="P1057" s="1"/>
  <c r="L1058"/>
  <c r="T1057"/>
  <c r="R1057"/>
  <c r="Q1057"/>
  <c r="O1057"/>
  <c r="N1057"/>
  <c r="M1057"/>
  <c r="K1057"/>
  <c r="J1057"/>
  <c r="I1057"/>
  <c r="L1057" s="1"/>
  <c r="H1057"/>
  <c r="G1057"/>
  <c r="T1056"/>
  <c r="R1056"/>
  <c r="Q1056"/>
  <c r="O1056"/>
  <c r="L1056"/>
  <c r="U1055"/>
  <c r="U1054" s="1"/>
  <c r="U1053" s="1"/>
  <c r="S1055"/>
  <c r="S1054" s="1"/>
  <c r="S1053" s="1"/>
  <c r="P1055"/>
  <c r="P1054" s="1"/>
  <c r="P1053" s="1"/>
  <c r="L1055"/>
  <c r="T1054"/>
  <c r="T1053" s="1"/>
  <c r="R1054"/>
  <c r="R1053" s="1"/>
  <c r="Q1054"/>
  <c r="Q1053" s="1"/>
  <c r="O1054"/>
  <c r="O1053" s="1"/>
  <c r="N1054"/>
  <c r="N1053" s="1"/>
  <c r="M1054"/>
  <c r="M1053" s="1"/>
  <c r="K1054"/>
  <c r="K1053" s="1"/>
  <c r="J1054"/>
  <c r="J1053" s="1"/>
  <c r="I1054"/>
  <c r="L1054" s="1"/>
  <c r="H1054"/>
  <c r="H1053" s="1"/>
  <c r="G1054"/>
  <c r="G1053" s="1"/>
  <c r="U1052"/>
  <c r="U1051" s="1"/>
  <c r="S1052"/>
  <c r="S1051" s="1"/>
  <c r="P1052"/>
  <c r="P1051" s="1"/>
  <c r="L1052"/>
  <c r="T1051"/>
  <c r="R1051"/>
  <c r="Q1051"/>
  <c r="O1051"/>
  <c r="N1051"/>
  <c r="M1051"/>
  <c r="K1051"/>
  <c r="J1051"/>
  <c r="I1051"/>
  <c r="L1051" s="1"/>
  <c r="H1051"/>
  <c r="G1051"/>
  <c r="U1050"/>
  <c r="U1049" s="1"/>
  <c r="S1050"/>
  <c r="S1049" s="1"/>
  <c r="P1050"/>
  <c r="P1049" s="1"/>
  <c r="L1050"/>
  <c r="T1049"/>
  <c r="R1049"/>
  <c r="Q1049"/>
  <c r="O1049"/>
  <c r="N1049"/>
  <c r="M1049"/>
  <c r="K1049"/>
  <c r="J1049"/>
  <c r="I1049"/>
  <c r="L1049" s="1"/>
  <c r="H1049"/>
  <c r="G1049"/>
  <c r="U1048"/>
  <c r="U1047" s="1"/>
  <c r="S1048"/>
  <c r="S1047" s="1"/>
  <c r="P1048"/>
  <c r="P1047" s="1"/>
  <c r="L1048"/>
  <c r="T1047"/>
  <c r="R1047"/>
  <c r="Q1047"/>
  <c r="O1047"/>
  <c r="N1047"/>
  <c r="M1047"/>
  <c r="K1047"/>
  <c r="J1047"/>
  <c r="I1047"/>
  <c r="L1047" s="1"/>
  <c r="H1047"/>
  <c r="G1047"/>
  <c r="U1046"/>
  <c r="U1045" s="1"/>
  <c r="S1046"/>
  <c r="S1045" s="1"/>
  <c r="P1046"/>
  <c r="P1045" s="1"/>
  <c r="L1046"/>
  <c r="T1045"/>
  <c r="R1045"/>
  <c r="Q1045"/>
  <c r="O1045"/>
  <c r="N1045"/>
  <c r="M1045"/>
  <c r="K1045"/>
  <c r="J1045"/>
  <c r="I1045"/>
  <c r="L1045" s="1"/>
  <c r="H1045"/>
  <c r="G1045"/>
  <c r="U1044"/>
  <c r="U1043" s="1"/>
  <c r="S1044"/>
  <c r="S1043" s="1"/>
  <c r="P1044"/>
  <c r="P1043" s="1"/>
  <c r="L1044"/>
  <c r="T1043"/>
  <c r="R1043"/>
  <c r="Q1043"/>
  <c r="O1043"/>
  <c r="N1043"/>
  <c r="M1043"/>
  <c r="K1043"/>
  <c r="J1043"/>
  <c r="I1043"/>
  <c r="H1043"/>
  <c r="G1043"/>
  <c r="U1042"/>
  <c r="U1041" s="1"/>
  <c r="S1042"/>
  <c r="S1041" s="1"/>
  <c r="P1042"/>
  <c r="P1041" s="1"/>
  <c r="L1042"/>
  <c r="T1041"/>
  <c r="R1041"/>
  <c r="Q1041"/>
  <c r="O1041"/>
  <c r="N1041"/>
  <c r="M1041"/>
  <c r="K1041"/>
  <c r="J1041"/>
  <c r="I1041"/>
  <c r="H1041"/>
  <c r="G1041"/>
  <c r="U1040"/>
  <c r="S1040"/>
  <c r="P1040"/>
  <c r="L1040"/>
  <c r="U1039"/>
  <c r="S1039"/>
  <c r="P1039"/>
  <c r="L1039"/>
  <c r="U1038"/>
  <c r="S1038"/>
  <c r="S1037" s="1"/>
  <c r="P1038"/>
  <c r="P1037" s="1"/>
  <c r="L1038"/>
  <c r="T1037"/>
  <c r="R1037"/>
  <c r="Q1037"/>
  <c r="O1037"/>
  <c r="N1037"/>
  <c r="M1037"/>
  <c r="K1037"/>
  <c r="J1037"/>
  <c r="I1037"/>
  <c r="H1037"/>
  <c r="G1037"/>
  <c r="U1036"/>
  <c r="U1035" s="1"/>
  <c r="S1036"/>
  <c r="S1035" s="1"/>
  <c r="P1036"/>
  <c r="P1035" s="1"/>
  <c r="L1036"/>
  <c r="T1035"/>
  <c r="R1035"/>
  <c r="Q1035"/>
  <c r="O1035"/>
  <c r="N1035"/>
  <c r="M1035"/>
  <c r="K1035"/>
  <c r="J1035"/>
  <c r="I1035"/>
  <c r="H1035"/>
  <c r="G1035"/>
  <c r="U1033"/>
  <c r="U1032" s="1"/>
  <c r="U1031" s="1"/>
  <c r="S1033"/>
  <c r="S1032" s="1"/>
  <c r="S1031" s="1"/>
  <c r="P1033"/>
  <c r="P1032" s="1"/>
  <c r="P1031" s="1"/>
  <c r="L1033"/>
  <c r="T1032"/>
  <c r="T1031" s="1"/>
  <c r="R1032"/>
  <c r="R1031" s="1"/>
  <c r="Q1032"/>
  <c r="Q1031" s="1"/>
  <c r="O1032"/>
  <c r="O1031" s="1"/>
  <c r="N1032"/>
  <c r="N1031" s="1"/>
  <c r="M1032"/>
  <c r="M1031" s="1"/>
  <c r="K1032"/>
  <c r="K1031" s="1"/>
  <c r="J1032"/>
  <c r="J1031" s="1"/>
  <c r="I1032"/>
  <c r="H1032"/>
  <c r="H1031" s="1"/>
  <c r="G1032"/>
  <c r="G1031" s="1"/>
  <c r="L1030"/>
  <c r="U1029"/>
  <c r="T1029"/>
  <c r="S1029"/>
  <c r="R1029"/>
  <c r="Q1029"/>
  <c r="P1029"/>
  <c r="O1029"/>
  <c r="N1029"/>
  <c r="M1029"/>
  <c r="K1029"/>
  <c r="J1029"/>
  <c r="I1029"/>
  <c r="H1029"/>
  <c r="G1029"/>
  <c r="L1028"/>
  <c r="U1027"/>
  <c r="T1027"/>
  <c r="S1027"/>
  <c r="R1027"/>
  <c r="Q1027"/>
  <c r="P1027"/>
  <c r="O1027"/>
  <c r="N1027"/>
  <c r="M1027"/>
  <c r="K1027"/>
  <c r="J1027"/>
  <c r="I1027"/>
  <c r="H1027"/>
  <c r="G1027"/>
  <c r="U1026"/>
  <c r="U1025" s="1"/>
  <c r="S1026"/>
  <c r="S1025" s="1"/>
  <c r="P1026"/>
  <c r="P1025" s="1"/>
  <c r="L1026"/>
  <c r="T1025"/>
  <c r="R1025"/>
  <c r="Q1025"/>
  <c r="O1025"/>
  <c r="N1025"/>
  <c r="M1025"/>
  <c r="K1025"/>
  <c r="J1025"/>
  <c r="I1025"/>
  <c r="H1025"/>
  <c r="G1025"/>
  <c r="U1024"/>
  <c r="U1023" s="1"/>
  <c r="S1024"/>
  <c r="S1023" s="1"/>
  <c r="P1024"/>
  <c r="P1023" s="1"/>
  <c r="L1024"/>
  <c r="T1023"/>
  <c r="R1023"/>
  <c r="Q1023"/>
  <c r="O1023"/>
  <c r="N1023"/>
  <c r="M1023"/>
  <c r="K1023"/>
  <c r="J1023"/>
  <c r="I1023"/>
  <c r="H1023"/>
  <c r="G1023"/>
  <c r="U1022"/>
  <c r="U1021" s="1"/>
  <c r="S1022"/>
  <c r="S1021" s="1"/>
  <c r="P1022"/>
  <c r="P1021" s="1"/>
  <c r="L1022"/>
  <c r="T1021"/>
  <c r="R1021"/>
  <c r="Q1021"/>
  <c r="O1021"/>
  <c r="N1021"/>
  <c r="M1021"/>
  <c r="K1021"/>
  <c r="J1021"/>
  <c r="I1021"/>
  <c r="H1021"/>
  <c r="G1021"/>
  <c r="U1020"/>
  <c r="S1020"/>
  <c r="P1020"/>
  <c r="L1020"/>
  <c r="U1019"/>
  <c r="S1019"/>
  <c r="P1019"/>
  <c r="P1018" s="1"/>
  <c r="L1019"/>
  <c r="T1018"/>
  <c r="R1018"/>
  <c r="Q1018"/>
  <c r="O1018"/>
  <c r="N1018"/>
  <c r="M1018"/>
  <c r="K1018"/>
  <c r="J1018"/>
  <c r="I1018"/>
  <c r="H1018"/>
  <c r="G1018"/>
  <c r="U1017"/>
  <c r="S1017"/>
  <c r="P1017"/>
  <c r="L1017"/>
  <c r="U1016"/>
  <c r="S1016"/>
  <c r="P1016"/>
  <c r="L1016"/>
  <c r="T1015"/>
  <c r="R1015"/>
  <c r="Q1015"/>
  <c r="O1015"/>
  <c r="N1015"/>
  <c r="M1015"/>
  <c r="K1015"/>
  <c r="J1015"/>
  <c r="I1015"/>
  <c r="H1015"/>
  <c r="G1015"/>
  <c r="U1014"/>
  <c r="S1014"/>
  <c r="P1014"/>
  <c r="U1013"/>
  <c r="S1013"/>
  <c r="P1013"/>
  <c r="L1013"/>
  <c r="U1012"/>
  <c r="S1012"/>
  <c r="P1012"/>
  <c r="L1012"/>
  <c r="T1011"/>
  <c r="R1011"/>
  <c r="Q1011"/>
  <c r="O1011"/>
  <c r="N1011"/>
  <c r="M1011"/>
  <c r="K1011"/>
  <c r="J1011"/>
  <c r="I1011"/>
  <c r="H1011"/>
  <c r="G1011"/>
  <c r="U1009"/>
  <c r="U1008" s="1"/>
  <c r="U1007" s="1"/>
  <c r="S1009"/>
  <c r="S1008" s="1"/>
  <c r="S1007" s="1"/>
  <c r="P1009"/>
  <c r="P1008" s="1"/>
  <c r="P1007" s="1"/>
  <c r="L1009"/>
  <c r="T1008"/>
  <c r="T1007" s="1"/>
  <c r="R1008"/>
  <c r="R1007" s="1"/>
  <c r="Q1008"/>
  <c r="Q1007" s="1"/>
  <c r="O1008"/>
  <c r="O1007" s="1"/>
  <c r="N1008"/>
  <c r="N1007" s="1"/>
  <c r="M1008"/>
  <c r="M1007" s="1"/>
  <c r="K1008"/>
  <c r="K1007" s="1"/>
  <c r="J1008"/>
  <c r="J1007" s="1"/>
  <c r="I1008"/>
  <c r="H1008"/>
  <c r="H1007" s="1"/>
  <c r="G1008"/>
  <c r="G1007" s="1"/>
  <c r="U1006"/>
  <c r="U1005" s="1"/>
  <c r="S1006"/>
  <c r="S1005" s="1"/>
  <c r="P1006"/>
  <c r="P1005" s="1"/>
  <c r="L1006"/>
  <c r="T1005"/>
  <c r="R1005"/>
  <c r="Q1005"/>
  <c r="O1005"/>
  <c r="N1005"/>
  <c r="M1005"/>
  <c r="K1005"/>
  <c r="J1005"/>
  <c r="I1005"/>
  <c r="H1005"/>
  <c r="G1005"/>
  <c r="U1004"/>
  <c r="S1004"/>
  <c r="P1004"/>
  <c r="L1004"/>
  <c r="U1003"/>
  <c r="U1002" s="1"/>
  <c r="S1003"/>
  <c r="P1003"/>
  <c r="P1002" s="1"/>
  <c r="L1003"/>
  <c r="T1002"/>
  <c r="R1002"/>
  <c r="Q1002"/>
  <c r="O1002"/>
  <c r="N1002"/>
  <c r="M1002"/>
  <c r="K1002"/>
  <c r="J1002"/>
  <c r="I1002"/>
  <c r="H1002"/>
  <c r="G1002"/>
  <c r="L1000"/>
  <c r="U999"/>
  <c r="T999"/>
  <c r="S999"/>
  <c r="R999"/>
  <c r="Q999"/>
  <c r="P999"/>
  <c r="O999"/>
  <c r="N999"/>
  <c r="M999"/>
  <c r="K999"/>
  <c r="J999"/>
  <c r="I999"/>
  <c r="L999" s="1"/>
  <c r="U998"/>
  <c r="U997" s="1"/>
  <c r="S998"/>
  <c r="S997" s="1"/>
  <c r="P998"/>
  <c r="P997" s="1"/>
  <c r="L998"/>
  <c r="T997"/>
  <c r="R997"/>
  <c r="Q997"/>
  <c r="O997"/>
  <c r="N997"/>
  <c r="M997"/>
  <c r="K997"/>
  <c r="J997"/>
  <c r="I997"/>
  <c r="H997"/>
  <c r="G997"/>
  <c r="U996"/>
  <c r="S996"/>
  <c r="P996"/>
  <c r="L996"/>
  <c r="U995"/>
  <c r="S995"/>
  <c r="P995"/>
  <c r="L995"/>
  <c r="U994"/>
  <c r="S994"/>
  <c r="P994"/>
  <c r="L994"/>
  <c r="U993"/>
  <c r="S993"/>
  <c r="P993"/>
  <c r="L993"/>
  <c r="U992"/>
  <c r="S992"/>
  <c r="P992"/>
  <c r="P991" s="1"/>
  <c r="L992"/>
  <c r="T991"/>
  <c r="R991"/>
  <c r="Q991"/>
  <c r="O991"/>
  <c r="N991"/>
  <c r="M991"/>
  <c r="K991"/>
  <c r="J991"/>
  <c r="I991"/>
  <c r="H991"/>
  <c r="G991"/>
  <c r="U990"/>
  <c r="U989" s="1"/>
  <c r="S990"/>
  <c r="S989" s="1"/>
  <c r="P990"/>
  <c r="P989" s="1"/>
  <c r="L990"/>
  <c r="T989"/>
  <c r="R989"/>
  <c r="Q989"/>
  <c r="O989"/>
  <c r="N989"/>
  <c r="M989"/>
  <c r="K989"/>
  <c r="J989"/>
  <c r="I989"/>
  <c r="L989" s="1"/>
  <c r="H989"/>
  <c r="G989"/>
  <c r="U988"/>
  <c r="U987" s="1"/>
  <c r="S988"/>
  <c r="S987" s="1"/>
  <c r="P988"/>
  <c r="P987" s="1"/>
  <c r="L988"/>
  <c r="T987"/>
  <c r="R987"/>
  <c r="Q987"/>
  <c r="O987"/>
  <c r="N987"/>
  <c r="M987"/>
  <c r="K987"/>
  <c r="J987"/>
  <c r="I987"/>
  <c r="L987" s="1"/>
  <c r="H987"/>
  <c r="G987"/>
  <c r="U986"/>
  <c r="S986"/>
  <c r="P986"/>
  <c r="L986"/>
  <c r="U985"/>
  <c r="S985"/>
  <c r="P985"/>
  <c r="L985"/>
  <c r="U984"/>
  <c r="S984"/>
  <c r="P984"/>
  <c r="L984"/>
  <c r="T983"/>
  <c r="R983"/>
  <c r="Q983"/>
  <c r="O983"/>
  <c r="N983"/>
  <c r="M983"/>
  <c r="K983"/>
  <c r="J983"/>
  <c r="I983"/>
  <c r="H983"/>
  <c r="G983"/>
  <c r="U982"/>
  <c r="S982"/>
  <c r="P982"/>
  <c r="L982"/>
  <c r="U981"/>
  <c r="S981"/>
  <c r="P981"/>
  <c r="L981"/>
  <c r="U980"/>
  <c r="S980"/>
  <c r="P980"/>
  <c r="L980"/>
  <c r="U979"/>
  <c r="S979"/>
  <c r="P979"/>
  <c r="L979"/>
  <c r="U978"/>
  <c r="U977" s="1"/>
  <c r="S978"/>
  <c r="S977" s="1"/>
  <c r="P978"/>
  <c r="L978"/>
  <c r="T977"/>
  <c r="R977"/>
  <c r="Q977"/>
  <c r="O977"/>
  <c r="N977"/>
  <c r="M977"/>
  <c r="K977"/>
  <c r="J977"/>
  <c r="I977"/>
  <c r="H977"/>
  <c r="G977"/>
  <c r="U976"/>
  <c r="U975" s="1"/>
  <c r="S976"/>
  <c r="S975" s="1"/>
  <c r="P976"/>
  <c r="P975" s="1"/>
  <c r="L976"/>
  <c r="T975"/>
  <c r="R975"/>
  <c r="Q975"/>
  <c r="O975"/>
  <c r="N975"/>
  <c r="M975"/>
  <c r="K975"/>
  <c r="J975"/>
  <c r="I975"/>
  <c r="H975"/>
  <c r="G975"/>
  <c r="U974"/>
  <c r="S974"/>
  <c r="P974"/>
  <c r="L974"/>
  <c r="U973"/>
  <c r="S973"/>
  <c r="P973"/>
  <c r="L973"/>
  <c r="U972"/>
  <c r="S972"/>
  <c r="P972"/>
  <c r="L972"/>
  <c r="U971"/>
  <c r="S971"/>
  <c r="P971"/>
  <c r="L971"/>
  <c r="U970"/>
  <c r="S970"/>
  <c r="O970"/>
  <c r="L970"/>
  <c r="U969"/>
  <c r="S969"/>
  <c r="P969"/>
  <c r="L969"/>
  <c r="U968"/>
  <c r="S968"/>
  <c r="P968"/>
  <c r="L968"/>
  <c r="U967"/>
  <c r="S967"/>
  <c r="P967"/>
  <c r="L967"/>
  <c r="U966"/>
  <c r="S966"/>
  <c r="S965" s="1"/>
  <c r="P966"/>
  <c r="L966"/>
  <c r="T965"/>
  <c r="R965"/>
  <c r="Q965"/>
  <c r="N965"/>
  <c r="M965"/>
  <c r="K965"/>
  <c r="J965"/>
  <c r="I965"/>
  <c r="H965"/>
  <c r="G965"/>
  <c r="U964"/>
  <c r="S964"/>
  <c r="P964"/>
  <c r="L964"/>
  <c r="U963"/>
  <c r="S963"/>
  <c r="P963"/>
  <c r="L963"/>
  <c r="U962"/>
  <c r="S962"/>
  <c r="P962"/>
  <c r="L962"/>
  <c r="U961"/>
  <c r="S961"/>
  <c r="P961"/>
  <c r="L961"/>
  <c r="U960"/>
  <c r="S960"/>
  <c r="P960"/>
  <c r="L960"/>
  <c r="U959"/>
  <c r="S959"/>
  <c r="P959"/>
  <c r="L959"/>
  <c r="T958"/>
  <c r="R958"/>
  <c r="Q958"/>
  <c r="O958"/>
  <c r="N958"/>
  <c r="M958"/>
  <c r="K958"/>
  <c r="J958"/>
  <c r="I958"/>
  <c r="H958"/>
  <c r="G958"/>
  <c r="U957"/>
  <c r="S957"/>
  <c r="P957"/>
  <c r="L957"/>
  <c r="U956"/>
  <c r="S956"/>
  <c r="P956"/>
  <c r="L956"/>
  <c r="U955"/>
  <c r="S955"/>
  <c r="P955"/>
  <c r="L955"/>
  <c r="U954"/>
  <c r="U953" s="1"/>
  <c r="S954"/>
  <c r="S953" s="1"/>
  <c r="P954"/>
  <c r="P953" s="1"/>
  <c r="L954"/>
  <c r="T953"/>
  <c r="R953"/>
  <c r="Q953"/>
  <c r="O953"/>
  <c r="N953"/>
  <c r="M953"/>
  <c r="K953"/>
  <c r="J953"/>
  <c r="I953"/>
  <c r="H953"/>
  <c r="G953"/>
  <c r="U952"/>
  <c r="S952"/>
  <c r="P952"/>
  <c r="L952"/>
  <c r="U951"/>
  <c r="U950" s="1"/>
  <c r="S951"/>
  <c r="S950" s="1"/>
  <c r="P951"/>
  <c r="P950" s="1"/>
  <c r="L951"/>
  <c r="T950"/>
  <c r="R950"/>
  <c r="Q950"/>
  <c r="O950"/>
  <c r="N950"/>
  <c r="M950"/>
  <c r="K950"/>
  <c r="J950"/>
  <c r="I950"/>
  <c r="H950"/>
  <c r="G950"/>
  <c r="U949"/>
  <c r="U948" s="1"/>
  <c r="S949"/>
  <c r="S948" s="1"/>
  <c r="P949"/>
  <c r="P948" s="1"/>
  <c r="L949"/>
  <c r="T948"/>
  <c r="R948"/>
  <c r="Q948"/>
  <c r="O948"/>
  <c r="N948"/>
  <c r="M948"/>
  <c r="K948"/>
  <c r="J948"/>
  <c r="I948"/>
  <c r="H948"/>
  <c r="G948"/>
  <c r="U947"/>
  <c r="S947"/>
  <c r="P947"/>
  <c r="L947"/>
  <c r="U946"/>
  <c r="S946"/>
  <c r="P946"/>
  <c r="L946"/>
  <c r="U945"/>
  <c r="S945"/>
  <c r="S944" s="1"/>
  <c r="P945"/>
  <c r="P944" s="1"/>
  <c r="L945"/>
  <c r="T944"/>
  <c r="R944"/>
  <c r="Q944"/>
  <c r="O944"/>
  <c r="N944"/>
  <c r="M944"/>
  <c r="K944"/>
  <c r="J944"/>
  <c r="I944"/>
  <c r="H944"/>
  <c r="G944"/>
  <c r="U941"/>
  <c r="U940" s="1"/>
  <c r="S941"/>
  <c r="S940" s="1"/>
  <c r="P941"/>
  <c r="P940" s="1"/>
  <c r="L941"/>
  <c r="T940"/>
  <c r="R940"/>
  <c r="Q940"/>
  <c r="O940"/>
  <c r="N940"/>
  <c r="M940"/>
  <c r="K940"/>
  <c r="J940"/>
  <c r="I940"/>
  <c r="L940" s="1"/>
  <c r="H940"/>
  <c r="G940"/>
  <c r="U939"/>
  <c r="U938" s="1"/>
  <c r="S939"/>
  <c r="S938" s="1"/>
  <c r="P939"/>
  <c r="P938" s="1"/>
  <c r="L939"/>
  <c r="T938"/>
  <c r="R938"/>
  <c r="Q938"/>
  <c r="O938"/>
  <c r="N938"/>
  <c r="M938"/>
  <c r="K938"/>
  <c r="J938"/>
  <c r="I938"/>
  <c r="L938" s="1"/>
  <c r="H938"/>
  <c r="G938"/>
  <c r="U937"/>
  <c r="U936" s="1"/>
  <c r="S937"/>
  <c r="S936" s="1"/>
  <c r="P937"/>
  <c r="P936" s="1"/>
  <c r="L937"/>
  <c r="T936"/>
  <c r="R936"/>
  <c r="Q936"/>
  <c r="O936"/>
  <c r="N936"/>
  <c r="M936"/>
  <c r="K936"/>
  <c r="J936"/>
  <c r="I936"/>
  <c r="L936" s="1"/>
  <c r="H936"/>
  <c r="G936"/>
  <c r="U934"/>
  <c r="U933" s="1"/>
  <c r="S934"/>
  <c r="S933" s="1"/>
  <c r="P934"/>
  <c r="P933" s="1"/>
  <c r="L934"/>
  <c r="T933"/>
  <c r="R933"/>
  <c r="Q933"/>
  <c r="O933"/>
  <c r="N933"/>
  <c r="M933"/>
  <c r="K933"/>
  <c r="J933"/>
  <c r="I933"/>
  <c r="H933"/>
  <c r="G933"/>
  <c r="U932"/>
  <c r="S932"/>
  <c r="P932"/>
  <c r="L932"/>
  <c r="U931"/>
  <c r="S931"/>
  <c r="P931"/>
  <c r="L931"/>
  <c r="U930"/>
  <c r="S930"/>
  <c r="P930"/>
  <c r="L930"/>
  <c r="T929"/>
  <c r="R929"/>
  <c r="Q929"/>
  <c r="O929"/>
  <c r="N929"/>
  <c r="M929"/>
  <c r="K929"/>
  <c r="J929"/>
  <c r="I929"/>
  <c r="H929"/>
  <c r="G929"/>
  <c r="U927"/>
  <c r="U926" s="1"/>
  <c r="U925" s="1"/>
  <c r="S927"/>
  <c r="S926" s="1"/>
  <c r="S925" s="1"/>
  <c r="P927"/>
  <c r="P926" s="1"/>
  <c r="P925" s="1"/>
  <c r="L927"/>
  <c r="T926"/>
  <c r="T925" s="1"/>
  <c r="R926"/>
  <c r="R925" s="1"/>
  <c r="Q926"/>
  <c r="Q925" s="1"/>
  <c r="O926"/>
  <c r="O925" s="1"/>
  <c r="N926"/>
  <c r="N925" s="1"/>
  <c r="M926"/>
  <c r="M925" s="1"/>
  <c r="K926"/>
  <c r="K925" s="1"/>
  <c r="J926"/>
  <c r="J925" s="1"/>
  <c r="I926"/>
  <c r="I925" s="1"/>
  <c r="H926"/>
  <c r="H925" s="1"/>
  <c r="G926"/>
  <c r="G925" s="1"/>
  <c r="U924"/>
  <c r="U923" s="1"/>
  <c r="S924"/>
  <c r="P924"/>
  <c r="P923" s="1"/>
  <c r="L924"/>
  <c r="T923"/>
  <c r="S923"/>
  <c r="R923"/>
  <c r="Q923"/>
  <c r="O923"/>
  <c r="N923"/>
  <c r="M923"/>
  <c r="K923"/>
  <c r="J923"/>
  <c r="I923"/>
  <c r="L923" s="1"/>
  <c r="H923"/>
  <c r="G923"/>
  <c r="U922"/>
  <c r="U921" s="1"/>
  <c r="S922"/>
  <c r="S921" s="1"/>
  <c r="P922"/>
  <c r="P921" s="1"/>
  <c r="L922"/>
  <c r="T921"/>
  <c r="R921"/>
  <c r="Q921"/>
  <c r="O921"/>
  <c r="N921"/>
  <c r="M921"/>
  <c r="K921"/>
  <c r="J921"/>
  <c r="I921"/>
  <c r="H921"/>
  <c r="G921"/>
  <c r="U920"/>
  <c r="S920"/>
  <c r="P920"/>
  <c r="L920"/>
  <c r="U919"/>
  <c r="S919"/>
  <c r="P919"/>
  <c r="L919"/>
  <c r="T918"/>
  <c r="R918"/>
  <c r="Q918"/>
  <c r="O918"/>
  <c r="N918"/>
  <c r="M918"/>
  <c r="K918"/>
  <c r="J918"/>
  <c r="I918"/>
  <c r="H918"/>
  <c r="G918"/>
  <c r="U917"/>
  <c r="S917"/>
  <c r="P917"/>
  <c r="L917"/>
  <c r="U916"/>
  <c r="S916"/>
  <c r="P916"/>
  <c r="L916"/>
  <c r="U915"/>
  <c r="S915"/>
  <c r="P915"/>
  <c r="L915"/>
  <c r="U914"/>
  <c r="S914"/>
  <c r="P914"/>
  <c r="L914"/>
  <c r="U913"/>
  <c r="S913"/>
  <c r="P913"/>
  <c r="L913"/>
  <c r="U912"/>
  <c r="U911" s="1"/>
  <c r="S912"/>
  <c r="S911" s="1"/>
  <c r="P912"/>
  <c r="P911" s="1"/>
  <c r="L912"/>
  <c r="T911"/>
  <c r="R911"/>
  <c r="Q911"/>
  <c r="O911"/>
  <c r="N911"/>
  <c r="M911"/>
  <c r="K911"/>
  <c r="J911"/>
  <c r="I911"/>
  <c r="H911"/>
  <c r="G911"/>
  <c r="U910"/>
  <c r="U909" s="1"/>
  <c r="S910"/>
  <c r="S909" s="1"/>
  <c r="P910"/>
  <c r="P909" s="1"/>
  <c r="L910"/>
  <c r="T909"/>
  <c r="R909"/>
  <c r="Q909"/>
  <c r="O909"/>
  <c r="N909"/>
  <c r="M909"/>
  <c r="K909"/>
  <c r="J909"/>
  <c r="I909"/>
  <c r="H909"/>
  <c r="G909"/>
  <c r="U908"/>
  <c r="S908"/>
  <c r="P908"/>
  <c r="L908"/>
  <c r="U907"/>
  <c r="S907"/>
  <c r="P907"/>
  <c r="L907"/>
  <c r="U906"/>
  <c r="S906"/>
  <c r="P906"/>
  <c r="L906"/>
  <c r="U905"/>
  <c r="S905"/>
  <c r="P905"/>
  <c r="L905"/>
  <c r="U904"/>
  <c r="S904"/>
  <c r="P904"/>
  <c r="L904"/>
  <c r="U903"/>
  <c r="S903"/>
  <c r="P903"/>
  <c r="L903"/>
  <c r="U902"/>
  <c r="S902"/>
  <c r="P902"/>
  <c r="P901" s="1"/>
  <c r="L902"/>
  <c r="T901"/>
  <c r="R901"/>
  <c r="Q901"/>
  <c r="O901"/>
  <c r="N901"/>
  <c r="M901"/>
  <c r="K901"/>
  <c r="J901"/>
  <c r="I901"/>
  <c r="H901"/>
  <c r="G901"/>
  <c r="U900"/>
  <c r="S900"/>
  <c r="P900"/>
  <c r="L900"/>
  <c r="U899"/>
  <c r="S899"/>
  <c r="P899"/>
  <c r="L899"/>
  <c r="U898"/>
  <c r="S898"/>
  <c r="P898"/>
  <c r="L898"/>
  <c r="U897"/>
  <c r="S897"/>
  <c r="P897"/>
  <c r="L897"/>
  <c r="T896"/>
  <c r="R896"/>
  <c r="Q896"/>
  <c r="O896"/>
  <c r="N896"/>
  <c r="M896"/>
  <c r="K896"/>
  <c r="J896"/>
  <c r="I896"/>
  <c r="H896"/>
  <c r="G896"/>
  <c r="U895"/>
  <c r="S895"/>
  <c r="P895"/>
  <c r="L895"/>
  <c r="U894"/>
  <c r="S894"/>
  <c r="P894"/>
  <c r="L894"/>
  <c r="U893"/>
  <c r="S893"/>
  <c r="P893"/>
  <c r="L893"/>
  <c r="U892"/>
  <c r="U891" s="1"/>
  <c r="S892"/>
  <c r="P892"/>
  <c r="L892"/>
  <c r="T891"/>
  <c r="R891"/>
  <c r="Q891"/>
  <c r="O891"/>
  <c r="N891"/>
  <c r="M891"/>
  <c r="K891"/>
  <c r="J891"/>
  <c r="I891"/>
  <c r="H891"/>
  <c r="G891"/>
  <c r="U890"/>
  <c r="S890"/>
  <c r="P890"/>
  <c r="L890"/>
  <c r="U889"/>
  <c r="S889"/>
  <c r="S888" s="1"/>
  <c r="P889"/>
  <c r="P888" s="1"/>
  <c r="L889"/>
  <c r="T888"/>
  <c r="R888"/>
  <c r="Q888"/>
  <c r="O888"/>
  <c r="N888"/>
  <c r="M888"/>
  <c r="K888"/>
  <c r="J888"/>
  <c r="I888"/>
  <c r="H888"/>
  <c r="G888"/>
  <c r="U887"/>
  <c r="U886" s="1"/>
  <c r="S887"/>
  <c r="S886" s="1"/>
  <c r="P887"/>
  <c r="P886" s="1"/>
  <c r="L887"/>
  <c r="T886"/>
  <c r="R886"/>
  <c r="Q886"/>
  <c r="O886"/>
  <c r="N886"/>
  <c r="M886"/>
  <c r="K886"/>
  <c r="J886"/>
  <c r="I886"/>
  <c r="H886"/>
  <c r="G886"/>
  <c r="U885"/>
  <c r="U884" s="1"/>
  <c r="S885"/>
  <c r="S884" s="1"/>
  <c r="P885"/>
  <c r="P884" s="1"/>
  <c r="L885"/>
  <c r="T884"/>
  <c r="R884"/>
  <c r="Q884"/>
  <c r="O884"/>
  <c r="N884"/>
  <c r="M884"/>
  <c r="K884"/>
  <c r="J884"/>
  <c r="I884"/>
  <c r="H884"/>
  <c r="G884"/>
  <c r="U881"/>
  <c r="U880" s="1"/>
  <c r="U879" s="1"/>
  <c r="S881"/>
  <c r="S880" s="1"/>
  <c r="S879" s="1"/>
  <c r="P881"/>
  <c r="P880" s="1"/>
  <c r="P879" s="1"/>
  <c r="L881"/>
  <c r="T880"/>
  <c r="T879" s="1"/>
  <c r="R880"/>
  <c r="R879" s="1"/>
  <c r="Q880"/>
  <c r="Q879" s="1"/>
  <c r="O880"/>
  <c r="O879" s="1"/>
  <c r="N880"/>
  <c r="N879" s="1"/>
  <c r="M880"/>
  <c r="M879" s="1"/>
  <c r="K880"/>
  <c r="K879" s="1"/>
  <c r="J880"/>
  <c r="J879" s="1"/>
  <c r="I880"/>
  <c r="H880"/>
  <c r="H879" s="1"/>
  <c r="G880"/>
  <c r="G879" s="1"/>
  <c r="U878"/>
  <c r="U877" s="1"/>
  <c r="U876" s="1"/>
  <c r="S878"/>
  <c r="S877" s="1"/>
  <c r="S876" s="1"/>
  <c r="P878"/>
  <c r="P877" s="1"/>
  <c r="P876" s="1"/>
  <c r="L878"/>
  <c r="T877"/>
  <c r="T876" s="1"/>
  <c r="R877"/>
  <c r="R876" s="1"/>
  <c r="Q877"/>
  <c r="Q876" s="1"/>
  <c r="O877"/>
  <c r="O876" s="1"/>
  <c r="N877"/>
  <c r="N876" s="1"/>
  <c r="M877"/>
  <c r="M876" s="1"/>
  <c r="K877"/>
  <c r="K876" s="1"/>
  <c r="J877"/>
  <c r="J876" s="1"/>
  <c r="I877"/>
  <c r="H877"/>
  <c r="H876" s="1"/>
  <c r="G877"/>
  <c r="G876" s="1"/>
  <c r="U875"/>
  <c r="U874" s="1"/>
  <c r="U873" s="1"/>
  <c r="S875"/>
  <c r="S874" s="1"/>
  <c r="S873" s="1"/>
  <c r="P875"/>
  <c r="P874" s="1"/>
  <c r="P873" s="1"/>
  <c r="L875"/>
  <c r="T874"/>
  <c r="T873" s="1"/>
  <c r="R874"/>
  <c r="R873" s="1"/>
  <c r="Q874"/>
  <c r="Q873" s="1"/>
  <c r="O874"/>
  <c r="O873" s="1"/>
  <c r="N874"/>
  <c r="N873" s="1"/>
  <c r="M874"/>
  <c r="M873" s="1"/>
  <c r="K874"/>
  <c r="K873" s="1"/>
  <c r="J874"/>
  <c r="J873" s="1"/>
  <c r="I874"/>
  <c r="H874"/>
  <c r="H873" s="1"/>
  <c r="G874"/>
  <c r="G873" s="1"/>
  <c r="L872"/>
  <c r="U871"/>
  <c r="T871"/>
  <c r="S871"/>
  <c r="R871"/>
  <c r="Q871"/>
  <c r="P871"/>
  <c r="O871"/>
  <c r="N871"/>
  <c r="M871"/>
  <c r="K871"/>
  <c r="J871"/>
  <c r="I871"/>
  <c r="H871"/>
  <c r="G871"/>
  <c r="U870"/>
  <c r="U869" s="1"/>
  <c r="S870"/>
  <c r="S869" s="1"/>
  <c r="P870"/>
  <c r="P869" s="1"/>
  <c r="L870"/>
  <c r="T869"/>
  <c r="R869"/>
  <c r="R868" s="1"/>
  <c r="Q869"/>
  <c r="Q868" s="1"/>
  <c r="O869"/>
  <c r="N869"/>
  <c r="M869"/>
  <c r="K869"/>
  <c r="J869"/>
  <c r="I869"/>
  <c r="H869"/>
  <c r="G869"/>
  <c r="U867"/>
  <c r="U866" s="1"/>
  <c r="U865" s="1"/>
  <c r="S867"/>
  <c r="S866" s="1"/>
  <c r="S865" s="1"/>
  <c r="P867"/>
  <c r="P866" s="1"/>
  <c r="P865" s="1"/>
  <c r="L867"/>
  <c r="T866"/>
  <c r="T865" s="1"/>
  <c r="R866"/>
  <c r="R865" s="1"/>
  <c r="Q866"/>
  <c r="Q865" s="1"/>
  <c r="O866"/>
  <c r="O865" s="1"/>
  <c r="N866"/>
  <c r="N865" s="1"/>
  <c r="M866"/>
  <c r="M865" s="1"/>
  <c r="K866"/>
  <c r="K865" s="1"/>
  <c r="J866"/>
  <c r="J865" s="1"/>
  <c r="I866"/>
  <c r="H866"/>
  <c r="H865" s="1"/>
  <c r="G866"/>
  <c r="G865" s="1"/>
  <c r="U864"/>
  <c r="U863" s="1"/>
  <c r="U862" s="1"/>
  <c r="S864"/>
  <c r="S863" s="1"/>
  <c r="S862" s="1"/>
  <c r="P864"/>
  <c r="P863" s="1"/>
  <c r="P862" s="1"/>
  <c r="L864"/>
  <c r="T863"/>
  <c r="T862" s="1"/>
  <c r="R863"/>
  <c r="R862" s="1"/>
  <c r="Q863"/>
  <c r="Q862" s="1"/>
  <c r="O863"/>
  <c r="N863"/>
  <c r="N862" s="1"/>
  <c r="M863"/>
  <c r="M862" s="1"/>
  <c r="K863"/>
  <c r="K862" s="1"/>
  <c r="J863"/>
  <c r="J862" s="1"/>
  <c r="I863"/>
  <c r="I862" s="1"/>
  <c r="H863"/>
  <c r="H862" s="1"/>
  <c r="G863"/>
  <c r="G862" s="1"/>
  <c r="O862"/>
  <c r="U861"/>
  <c r="U860" s="1"/>
  <c r="U859" s="1"/>
  <c r="S861"/>
  <c r="S860" s="1"/>
  <c r="S859" s="1"/>
  <c r="P861"/>
  <c r="P860" s="1"/>
  <c r="P859" s="1"/>
  <c r="L861"/>
  <c r="T860"/>
  <c r="T859" s="1"/>
  <c r="R860"/>
  <c r="R859" s="1"/>
  <c r="Q860"/>
  <c r="Q859" s="1"/>
  <c r="O860"/>
  <c r="O859" s="1"/>
  <c r="N860"/>
  <c r="N859" s="1"/>
  <c r="M860"/>
  <c r="M859" s="1"/>
  <c r="K860"/>
  <c r="K859" s="1"/>
  <c r="J860"/>
  <c r="J859" s="1"/>
  <c r="I860"/>
  <c r="L860" s="1"/>
  <c r="U858"/>
  <c r="U857" s="1"/>
  <c r="U856" s="1"/>
  <c r="S858"/>
  <c r="S857" s="1"/>
  <c r="S856" s="1"/>
  <c r="P858"/>
  <c r="P857" s="1"/>
  <c r="P856" s="1"/>
  <c r="L858"/>
  <c r="T857"/>
  <c r="T856" s="1"/>
  <c r="R857"/>
  <c r="R856" s="1"/>
  <c r="Q857"/>
  <c r="Q856" s="1"/>
  <c r="O857"/>
  <c r="O856" s="1"/>
  <c r="N857"/>
  <c r="N856" s="1"/>
  <c r="M857"/>
  <c r="M856" s="1"/>
  <c r="K857"/>
  <c r="K856" s="1"/>
  <c r="J857"/>
  <c r="J856" s="1"/>
  <c r="I857"/>
  <c r="H857"/>
  <c r="H856" s="1"/>
  <c r="G857"/>
  <c r="G856" s="1"/>
  <c r="U855"/>
  <c r="U854" s="1"/>
  <c r="U853" s="1"/>
  <c r="S855"/>
  <c r="S854" s="1"/>
  <c r="S853" s="1"/>
  <c r="P855"/>
  <c r="P854" s="1"/>
  <c r="P853" s="1"/>
  <c r="L855"/>
  <c r="T854"/>
  <c r="T853" s="1"/>
  <c r="R854"/>
  <c r="R853" s="1"/>
  <c r="Q854"/>
  <c r="Q853" s="1"/>
  <c r="O854"/>
  <c r="O853" s="1"/>
  <c r="N854"/>
  <c r="N853" s="1"/>
  <c r="M854"/>
  <c r="M853" s="1"/>
  <c r="K854"/>
  <c r="K853" s="1"/>
  <c r="J854"/>
  <c r="J853" s="1"/>
  <c r="I854"/>
  <c r="H854"/>
  <c r="H853" s="1"/>
  <c r="G854"/>
  <c r="G853" s="1"/>
  <c r="L852"/>
  <c r="U851"/>
  <c r="T851"/>
  <c r="S851"/>
  <c r="R851"/>
  <c r="Q851"/>
  <c r="P851"/>
  <c r="O851"/>
  <c r="N851"/>
  <c r="M851"/>
  <c r="K851"/>
  <c r="J851"/>
  <c r="I851"/>
  <c r="L851" s="1"/>
  <c r="H851"/>
  <c r="G851"/>
  <c r="L850"/>
  <c r="U849"/>
  <c r="T849"/>
  <c r="S849"/>
  <c r="R849"/>
  <c r="Q849"/>
  <c r="P849"/>
  <c r="O849"/>
  <c r="N849"/>
  <c r="M849"/>
  <c r="K849"/>
  <c r="J849"/>
  <c r="I849"/>
  <c r="L849" s="1"/>
  <c r="H849"/>
  <c r="G849"/>
  <c r="L848"/>
  <c r="U847"/>
  <c r="T847"/>
  <c r="S847"/>
  <c r="R847"/>
  <c r="Q847"/>
  <c r="P847"/>
  <c r="O847"/>
  <c r="N847"/>
  <c r="M847"/>
  <c r="K847"/>
  <c r="J847"/>
  <c r="I847"/>
  <c r="L847" s="1"/>
  <c r="H847"/>
  <c r="G847"/>
  <c r="U846"/>
  <c r="U845" s="1"/>
  <c r="S846"/>
  <c r="S845" s="1"/>
  <c r="P846"/>
  <c r="P845" s="1"/>
  <c r="L846"/>
  <c r="T845"/>
  <c r="R845"/>
  <c r="Q845"/>
  <c r="O845"/>
  <c r="N845"/>
  <c r="M845"/>
  <c r="K845"/>
  <c r="J845"/>
  <c r="I845"/>
  <c r="L845" s="1"/>
  <c r="H845"/>
  <c r="G845"/>
  <c r="U844"/>
  <c r="U843" s="1"/>
  <c r="S844"/>
  <c r="S843" s="1"/>
  <c r="P844"/>
  <c r="P843" s="1"/>
  <c r="L844"/>
  <c r="T843"/>
  <c r="R843"/>
  <c r="Q843"/>
  <c r="O843"/>
  <c r="N843"/>
  <c r="M843"/>
  <c r="K843"/>
  <c r="J843"/>
  <c r="I843"/>
  <c r="L843" s="1"/>
  <c r="H843"/>
  <c r="G843"/>
  <c r="U842"/>
  <c r="U841" s="1"/>
  <c r="S842"/>
  <c r="S841" s="1"/>
  <c r="P842"/>
  <c r="P841" s="1"/>
  <c r="L842"/>
  <c r="T841"/>
  <c r="R841"/>
  <c r="Q841"/>
  <c r="O841"/>
  <c r="N841"/>
  <c r="M841"/>
  <c r="K841"/>
  <c r="J841"/>
  <c r="I841"/>
  <c r="H841"/>
  <c r="G841"/>
  <c r="L839"/>
  <c r="U838"/>
  <c r="T838"/>
  <c r="S838"/>
  <c r="R838"/>
  <c r="Q838"/>
  <c r="P838"/>
  <c r="O838"/>
  <c r="K838"/>
  <c r="J838"/>
  <c r="I838"/>
  <c r="L838" s="1"/>
  <c r="U837"/>
  <c r="U836" s="1"/>
  <c r="S837"/>
  <c r="S836" s="1"/>
  <c r="P837"/>
  <c r="P836" s="1"/>
  <c r="L837"/>
  <c r="J837"/>
  <c r="J836" s="1"/>
  <c r="T836"/>
  <c r="R836"/>
  <c r="Q836"/>
  <c r="O836"/>
  <c r="K836"/>
  <c r="I836"/>
  <c r="L834"/>
  <c r="U833"/>
  <c r="T833"/>
  <c r="S833"/>
  <c r="R833"/>
  <c r="Q833"/>
  <c r="P833"/>
  <c r="O833"/>
  <c r="N833"/>
  <c r="M833"/>
  <c r="K833"/>
  <c r="J833"/>
  <c r="I833"/>
  <c r="L833" s="1"/>
  <c r="L832"/>
  <c r="U831"/>
  <c r="T831"/>
  <c r="S831"/>
  <c r="R831"/>
  <c r="Q831"/>
  <c r="P831"/>
  <c r="O831"/>
  <c r="N831"/>
  <c r="M831"/>
  <c r="K831"/>
  <c r="J831"/>
  <c r="I831"/>
  <c r="L831" s="1"/>
  <c r="H831"/>
  <c r="G831"/>
  <c r="L830"/>
  <c r="U829"/>
  <c r="T829"/>
  <c r="S829"/>
  <c r="R829"/>
  <c r="Q829"/>
  <c r="P829"/>
  <c r="O829"/>
  <c r="N829"/>
  <c r="M829"/>
  <c r="K829"/>
  <c r="J829"/>
  <c r="I829"/>
  <c r="L829" s="1"/>
  <c r="H829"/>
  <c r="G829"/>
  <c r="L827"/>
  <c r="U826"/>
  <c r="T826"/>
  <c r="S826"/>
  <c r="R826"/>
  <c r="Q826"/>
  <c r="P826"/>
  <c r="O826"/>
  <c r="N826"/>
  <c r="M826"/>
  <c r="K826"/>
  <c r="J826"/>
  <c r="I826"/>
  <c r="H826"/>
  <c r="G826"/>
  <c r="U825"/>
  <c r="U824" s="1"/>
  <c r="S825"/>
  <c r="S824" s="1"/>
  <c r="P825"/>
  <c r="P824" s="1"/>
  <c r="L825"/>
  <c r="T824"/>
  <c r="R824"/>
  <c r="Q824"/>
  <c r="O824"/>
  <c r="N824"/>
  <c r="M824"/>
  <c r="K824"/>
  <c r="J824"/>
  <c r="I824"/>
  <c r="H824"/>
  <c r="G824"/>
  <c r="U822"/>
  <c r="U821" s="1"/>
  <c r="S822"/>
  <c r="S821" s="1"/>
  <c r="P822"/>
  <c r="P821" s="1"/>
  <c r="L822"/>
  <c r="T821"/>
  <c r="R821"/>
  <c r="Q821"/>
  <c r="O821"/>
  <c r="N821"/>
  <c r="M821"/>
  <c r="K821"/>
  <c r="J821"/>
  <c r="I821"/>
  <c r="H821"/>
  <c r="G821"/>
  <c r="U820"/>
  <c r="U819" s="1"/>
  <c r="S820"/>
  <c r="S819" s="1"/>
  <c r="P820"/>
  <c r="P819" s="1"/>
  <c r="L820"/>
  <c r="T819"/>
  <c r="R819"/>
  <c r="Q819"/>
  <c r="O819"/>
  <c r="N819"/>
  <c r="M819"/>
  <c r="K819"/>
  <c r="J819"/>
  <c r="I819"/>
  <c r="H819"/>
  <c r="G819"/>
  <c r="U818"/>
  <c r="U817" s="1"/>
  <c r="S818"/>
  <c r="S817" s="1"/>
  <c r="P818"/>
  <c r="P817" s="1"/>
  <c r="L818"/>
  <c r="T817"/>
  <c r="R817"/>
  <c r="Q817"/>
  <c r="O817"/>
  <c r="N817"/>
  <c r="M817"/>
  <c r="K817"/>
  <c r="J817"/>
  <c r="I817"/>
  <c r="H817"/>
  <c r="G817"/>
  <c r="L815"/>
  <c r="U814"/>
  <c r="T814"/>
  <c r="S814"/>
  <c r="R814"/>
  <c r="Q814"/>
  <c r="P814"/>
  <c r="O814"/>
  <c r="N814"/>
  <c r="M814"/>
  <c r="K814"/>
  <c r="J814"/>
  <c r="I814"/>
  <c r="L814" s="1"/>
  <c r="H814"/>
  <c r="G814"/>
  <c r="U813"/>
  <c r="U812" s="1"/>
  <c r="S813"/>
  <c r="S812" s="1"/>
  <c r="P813"/>
  <c r="P812" s="1"/>
  <c r="L813"/>
  <c r="T812"/>
  <c r="R812"/>
  <c r="Q812"/>
  <c r="O812"/>
  <c r="N812"/>
  <c r="M812"/>
  <c r="K812"/>
  <c r="J812"/>
  <c r="I812"/>
  <c r="H812"/>
  <c r="G812"/>
  <c r="U811"/>
  <c r="U810" s="1"/>
  <c r="S811"/>
  <c r="S810" s="1"/>
  <c r="P811"/>
  <c r="P810" s="1"/>
  <c r="L811"/>
  <c r="T810"/>
  <c r="R810"/>
  <c r="Q810"/>
  <c r="O810"/>
  <c r="N810"/>
  <c r="M810"/>
  <c r="K810"/>
  <c r="J810"/>
  <c r="I810"/>
  <c r="H810"/>
  <c r="G810"/>
  <c r="L808"/>
  <c r="U807"/>
  <c r="T807"/>
  <c r="S807"/>
  <c r="R807"/>
  <c r="Q807"/>
  <c r="P807"/>
  <c r="O807"/>
  <c r="N807"/>
  <c r="M807"/>
  <c r="K807"/>
  <c r="J807"/>
  <c r="I807"/>
  <c r="L807" s="1"/>
  <c r="H807"/>
  <c r="G807"/>
  <c r="U806"/>
  <c r="U805" s="1"/>
  <c r="S806"/>
  <c r="S805" s="1"/>
  <c r="P806"/>
  <c r="P805" s="1"/>
  <c r="L806"/>
  <c r="T805"/>
  <c r="R805"/>
  <c r="Q805"/>
  <c r="O805"/>
  <c r="N805"/>
  <c r="M805"/>
  <c r="K805"/>
  <c r="J805"/>
  <c r="I805"/>
  <c r="H805"/>
  <c r="G805"/>
  <c r="U804"/>
  <c r="U803" s="1"/>
  <c r="S804"/>
  <c r="S803" s="1"/>
  <c r="P804"/>
  <c r="P803" s="1"/>
  <c r="L804"/>
  <c r="T803"/>
  <c r="R803"/>
  <c r="Q803"/>
  <c r="O803"/>
  <c r="N803"/>
  <c r="M803"/>
  <c r="K803"/>
  <c r="J803"/>
  <c r="I803"/>
  <c r="H803"/>
  <c r="G803"/>
  <c r="L801"/>
  <c r="U800"/>
  <c r="T800"/>
  <c r="S800"/>
  <c r="R800"/>
  <c r="Q800"/>
  <c r="P800"/>
  <c r="O800"/>
  <c r="N800"/>
  <c r="M800"/>
  <c r="K800"/>
  <c r="J800"/>
  <c r="I800"/>
  <c r="L800" s="1"/>
  <c r="L799"/>
  <c r="U798"/>
  <c r="T798"/>
  <c r="S798"/>
  <c r="R798"/>
  <c r="Q798"/>
  <c r="P798"/>
  <c r="O798"/>
  <c r="N798"/>
  <c r="M798"/>
  <c r="K798"/>
  <c r="J798"/>
  <c r="I798"/>
  <c r="L798" s="1"/>
  <c r="L797"/>
  <c r="U796"/>
  <c r="T796"/>
  <c r="S796"/>
  <c r="R796"/>
  <c r="Q796"/>
  <c r="P796"/>
  <c r="O796"/>
  <c r="N796"/>
  <c r="M796"/>
  <c r="K796"/>
  <c r="J796"/>
  <c r="I796"/>
  <c r="H796"/>
  <c r="G796"/>
  <c r="L795"/>
  <c r="U794"/>
  <c r="T794"/>
  <c r="S794"/>
  <c r="R794"/>
  <c r="Q794"/>
  <c r="P794"/>
  <c r="O794"/>
  <c r="N794"/>
  <c r="M794"/>
  <c r="K794"/>
  <c r="J794"/>
  <c r="I794"/>
  <c r="H794"/>
  <c r="G794"/>
  <c r="U793"/>
  <c r="U792" s="1"/>
  <c r="S793"/>
  <c r="S792" s="1"/>
  <c r="P793"/>
  <c r="P792" s="1"/>
  <c r="L793"/>
  <c r="T792"/>
  <c r="R792"/>
  <c r="Q792"/>
  <c r="O792"/>
  <c r="N792"/>
  <c r="M792"/>
  <c r="K792"/>
  <c r="J792"/>
  <c r="I792"/>
  <c r="H792"/>
  <c r="G792"/>
  <c r="U791"/>
  <c r="U790" s="1"/>
  <c r="S791"/>
  <c r="S790" s="1"/>
  <c r="P791"/>
  <c r="P790" s="1"/>
  <c r="L791"/>
  <c r="T790"/>
  <c r="R790"/>
  <c r="Q790"/>
  <c r="O790"/>
  <c r="N790"/>
  <c r="M790"/>
  <c r="K790"/>
  <c r="J790"/>
  <c r="I790"/>
  <c r="H790"/>
  <c r="G790"/>
  <c r="U789"/>
  <c r="U788" s="1"/>
  <c r="S789"/>
  <c r="S788" s="1"/>
  <c r="P789"/>
  <c r="P788" s="1"/>
  <c r="L789"/>
  <c r="T788"/>
  <c r="R788"/>
  <c r="Q788"/>
  <c r="O788"/>
  <c r="N788"/>
  <c r="M788"/>
  <c r="K788"/>
  <c r="J788"/>
  <c r="I788"/>
  <c r="H788"/>
  <c r="G788"/>
  <c r="U786"/>
  <c r="U785" s="1"/>
  <c r="U784" s="1"/>
  <c r="S786"/>
  <c r="S785" s="1"/>
  <c r="S784" s="1"/>
  <c r="P786"/>
  <c r="P785" s="1"/>
  <c r="P784" s="1"/>
  <c r="L786"/>
  <c r="T785"/>
  <c r="T784" s="1"/>
  <c r="R785"/>
  <c r="R784" s="1"/>
  <c r="Q785"/>
  <c r="Q784" s="1"/>
  <c r="O785"/>
  <c r="O784" s="1"/>
  <c r="N785"/>
  <c r="N784" s="1"/>
  <c r="M785"/>
  <c r="M784" s="1"/>
  <c r="K785"/>
  <c r="K784" s="1"/>
  <c r="J785"/>
  <c r="J784" s="1"/>
  <c r="I785"/>
  <c r="H785"/>
  <c r="H784" s="1"/>
  <c r="G785"/>
  <c r="G784" s="1"/>
  <c r="L783"/>
  <c r="U782"/>
  <c r="T782"/>
  <c r="S782"/>
  <c r="R782"/>
  <c r="Q782"/>
  <c r="P782"/>
  <c r="O782"/>
  <c r="N782"/>
  <c r="M782"/>
  <c r="K782"/>
  <c r="J782"/>
  <c r="I782"/>
  <c r="L782" s="1"/>
  <c r="H782"/>
  <c r="G782"/>
  <c r="U781"/>
  <c r="U780" s="1"/>
  <c r="S781"/>
  <c r="S780" s="1"/>
  <c r="P781"/>
  <c r="P780" s="1"/>
  <c r="L781"/>
  <c r="T780"/>
  <c r="R780"/>
  <c r="R779" s="1"/>
  <c r="Q780"/>
  <c r="Q779" s="1"/>
  <c r="O780"/>
  <c r="N780"/>
  <c r="M780"/>
  <c r="K780"/>
  <c r="J780"/>
  <c r="I780"/>
  <c r="L780" s="1"/>
  <c r="H780"/>
  <c r="G780"/>
  <c r="L778"/>
  <c r="U777"/>
  <c r="T777"/>
  <c r="S777"/>
  <c r="R777"/>
  <c r="Q777"/>
  <c r="P777"/>
  <c r="O777"/>
  <c r="N777"/>
  <c r="M777"/>
  <c r="K777"/>
  <c r="J777"/>
  <c r="I777"/>
  <c r="L777" s="1"/>
  <c r="H777"/>
  <c r="G777"/>
  <c r="U776"/>
  <c r="U775" s="1"/>
  <c r="S776"/>
  <c r="S775" s="1"/>
  <c r="P776"/>
  <c r="P775" s="1"/>
  <c r="L776"/>
  <c r="T775"/>
  <c r="R775"/>
  <c r="Q775"/>
  <c r="O775"/>
  <c r="N775"/>
  <c r="M775"/>
  <c r="K775"/>
  <c r="J775"/>
  <c r="I775"/>
  <c r="L775" s="1"/>
  <c r="H775"/>
  <c r="G775"/>
  <c r="L773"/>
  <c r="U772"/>
  <c r="T772"/>
  <c r="S772"/>
  <c r="R772"/>
  <c r="Q772"/>
  <c r="P772"/>
  <c r="O772"/>
  <c r="N772"/>
  <c r="M772"/>
  <c r="K772"/>
  <c r="J772"/>
  <c r="I772"/>
  <c r="L772" s="1"/>
  <c r="H772"/>
  <c r="G772"/>
  <c r="U771"/>
  <c r="U770" s="1"/>
  <c r="S771"/>
  <c r="S770" s="1"/>
  <c r="P771"/>
  <c r="P770" s="1"/>
  <c r="L771"/>
  <c r="T770"/>
  <c r="R770"/>
  <c r="Q770"/>
  <c r="O770"/>
  <c r="N770"/>
  <c r="M770"/>
  <c r="K770"/>
  <c r="J770"/>
  <c r="I770"/>
  <c r="L770" s="1"/>
  <c r="H770"/>
  <c r="G770"/>
  <c r="U769"/>
  <c r="U768" s="1"/>
  <c r="S769"/>
  <c r="S768" s="1"/>
  <c r="P769"/>
  <c r="P768" s="1"/>
  <c r="L769"/>
  <c r="T768"/>
  <c r="R768"/>
  <c r="Q768"/>
  <c r="O768"/>
  <c r="N768"/>
  <c r="M768"/>
  <c r="K768"/>
  <c r="J768"/>
  <c r="I768"/>
  <c r="H768"/>
  <c r="G768"/>
  <c r="L766"/>
  <c r="U765"/>
  <c r="T765"/>
  <c r="S765"/>
  <c r="R765"/>
  <c r="Q765"/>
  <c r="P765"/>
  <c r="O765"/>
  <c r="N765"/>
  <c r="M765"/>
  <c r="K765"/>
  <c r="J765"/>
  <c r="I765"/>
  <c r="L765" s="1"/>
  <c r="H765"/>
  <c r="G765"/>
  <c r="U764"/>
  <c r="U763" s="1"/>
  <c r="S764"/>
  <c r="S763" s="1"/>
  <c r="P764"/>
  <c r="P763" s="1"/>
  <c r="L764"/>
  <c r="T763"/>
  <c r="R763"/>
  <c r="Q763"/>
  <c r="O763"/>
  <c r="N763"/>
  <c r="M763"/>
  <c r="K763"/>
  <c r="J763"/>
  <c r="I763"/>
  <c r="L763" s="1"/>
  <c r="H763"/>
  <c r="G763"/>
  <c r="U762"/>
  <c r="U761" s="1"/>
  <c r="S762"/>
  <c r="S761" s="1"/>
  <c r="P762"/>
  <c r="P761" s="1"/>
  <c r="L762"/>
  <c r="T761"/>
  <c r="R761"/>
  <c r="Q761"/>
  <c r="O761"/>
  <c r="N761"/>
  <c r="M761"/>
  <c r="K761"/>
  <c r="J761"/>
  <c r="I761"/>
  <c r="H761"/>
  <c r="G761"/>
  <c r="L759"/>
  <c r="U758"/>
  <c r="T758"/>
  <c r="S758"/>
  <c r="R758"/>
  <c r="Q758"/>
  <c r="P758"/>
  <c r="O758"/>
  <c r="N758"/>
  <c r="M758"/>
  <c r="K758"/>
  <c r="J758"/>
  <c r="I758"/>
  <c r="L758" s="1"/>
  <c r="H758"/>
  <c r="G758"/>
  <c r="U757"/>
  <c r="U756" s="1"/>
  <c r="S757"/>
  <c r="S756" s="1"/>
  <c r="P757"/>
  <c r="P756" s="1"/>
  <c r="L757"/>
  <c r="T756"/>
  <c r="R756"/>
  <c r="Q756"/>
  <c r="O756"/>
  <c r="N756"/>
  <c r="M756"/>
  <c r="K756"/>
  <c r="J756"/>
  <c r="I756"/>
  <c r="H756"/>
  <c r="G756"/>
  <c r="U755"/>
  <c r="U754" s="1"/>
  <c r="S755"/>
  <c r="S754" s="1"/>
  <c r="P755"/>
  <c r="P754" s="1"/>
  <c r="L755"/>
  <c r="T754"/>
  <c r="R754"/>
  <c r="Q754"/>
  <c r="O754"/>
  <c r="N754"/>
  <c r="M754"/>
  <c r="K754"/>
  <c r="J754"/>
  <c r="I754"/>
  <c r="H754"/>
  <c r="G754"/>
  <c r="L752"/>
  <c r="U751"/>
  <c r="T751"/>
  <c r="S751"/>
  <c r="R751"/>
  <c r="Q751"/>
  <c r="P751"/>
  <c r="O751"/>
  <c r="N751"/>
  <c r="M751"/>
  <c r="K751"/>
  <c r="J751"/>
  <c r="I751"/>
  <c r="L751" s="1"/>
  <c r="L750"/>
  <c r="U749"/>
  <c r="T749"/>
  <c r="S749"/>
  <c r="R749"/>
  <c r="Q749"/>
  <c r="P749"/>
  <c r="O749"/>
  <c r="N749"/>
  <c r="M749"/>
  <c r="K749"/>
  <c r="J749"/>
  <c r="I749"/>
  <c r="H749"/>
  <c r="G749"/>
  <c r="U748"/>
  <c r="U747" s="1"/>
  <c r="S748"/>
  <c r="S747" s="1"/>
  <c r="P748"/>
  <c r="P747" s="1"/>
  <c r="L748"/>
  <c r="T747"/>
  <c r="R747"/>
  <c r="Q747"/>
  <c r="O747"/>
  <c r="N747"/>
  <c r="M747"/>
  <c r="K747"/>
  <c r="J747"/>
  <c r="I747"/>
  <c r="H747"/>
  <c r="G747"/>
  <c r="U746"/>
  <c r="U745" s="1"/>
  <c r="S746"/>
  <c r="S745" s="1"/>
  <c r="P746"/>
  <c r="P745" s="1"/>
  <c r="L746"/>
  <c r="T745"/>
  <c r="R745"/>
  <c r="Q745"/>
  <c r="O745"/>
  <c r="N745"/>
  <c r="M745"/>
  <c r="K745"/>
  <c r="J745"/>
  <c r="I745"/>
  <c r="L745" s="1"/>
  <c r="H745"/>
  <c r="G745"/>
  <c r="L743"/>
  <c r="U742"/>
  <c r="T742"/>
  <c r="S742"/>
  <c r="R742"/>
  <c r="Q742"/>
  <c r="P742"/>
  <c r="O742"/>
  <c r="N742"/>
  <c r="M742"/>
  <c r="K742"/>
  <c r="J742"/>
  <c r="I742"/>
  <c r="L742" s="1"/>
  <c r="L741"/>
  <c r="U740"/>
  <c r="T740"/>
  <c r="S740"/>
  <c r="R740"/>
  <c r="Q740"/>
  <c r="P740"/>
  <c r="O740"/>
  <c r="N740"/>
  <c r="M740"/>
  <c r="K740"/>
  <c r="J740"/>
  <c r="I740"/>
  <c r="L740" s="1"/>
  <c r="H740"/>
  <c r="G740"/>
  <c r="L739"/>
  <c r="U738"/>
  <c r="T738"/>
  <c r="S738"/>
  <c r="R738"/>
  <c r="Q738"/>
  <c r="P738"/>
  <c r="O738"/>
  <c r="N738"/>
  <c r="M738"/>
  <c r="K738"/>
  <c r="J738"/>
  <c r="I738"/>
  <c r="H738"/>
  <c r="G738"/>
  <c r="U737"/>
  <c r="U736" s="1"/>
  <c r="S737"/>
  <c r="S736" s="1"/>
  <c r="P737"/>
  <c r="P736" s="1"/>
  <c r="L737"/>
  <c r="T736"/>
  <c r="R736"/>
  <c r="Q736"/>
  <c r="O736"/>
  <c r="N736"/>
  <c r="M736"/>
  <c r="K736"/>
  <c r="J736"/>
  <c r="I736"/>
  <c r="L736" s="1"/>
  <c r="H736"/>
  <c r="G736"/>
  <c r="U735"/>
  <c r="U734" s="1"/>
  <c r="S735"/>
  <c r="S734" s="1"/>
  <c r="P735"/>
  <c r="P734" s="1"/>
  <c r="L735"/>
  <c r="T734"/>
  <c r="R734"/>
  <c r="Q734"/>
  <c r="O734"/>
  <c r="N734"/>
  <c r="M734"/>
  <c r="K734"/>
  <c r="J734"/>
  <c r="I734"/>
  <c r="H734"/>
  <c r="G734"/>
  <c r="L732"/>
  <c r="U731"/>
  <c r="T731"/>
  <c r="S731"/>
  <c r="R731"/>
  <c r="Q731"/>
  <c r="P731"/>
  <c r="O731"/>
  <c r="N731"/>
  <c r="M731"/>
  <c r="K731"/>
  <c r="J731"/>
  <c r="I731"/>
  <c r="L731" s="1"/>
  <c r="L730"/>
  <c r="U729"/>
  <c r="T729"/>
  <c r="S729"/>
  <c r="R729"/>
  <c r="Q729"/>
  <c r="P729"/>
  <c r="O729"/>
  <c r="N729"/>
  <c r="M729"/>
  <c r="K729"/>
  <c r="J729"/>
  <c r="I729"/>
  <c r="H729"/>
  <c r="G729"/>
  <c r="U728"/>
  <c r="U727" s="1"/>
  <c r="S728"/>
  <c r="S727" s="1"/>
  <c r="P728"/>
  <c r="P727" s="1"/>
  <c r="L728"/>
  <c r="T727"/>
  <c r="R727"/>
  <c r="Q727"/>
  <c r="O727"/>
  <c r="N727"/>
  <c r="M727"/>
  <c r="K727"/>
  <c r="J727"/>
  <c r="I727"/>
  <c r="H727"/>
  <c r="G727"/>
  <c r="L725"/>
  <c r="U724"/>
  <c r="T724"/>
  <c r="S724"/>
  <c r="R724"/>
  <c r="Q724"/>
  <c r="P724"/>
  <c r="O724"/>
  <c r="N724"/>
  <c r="M724"/>
  <c r="K724"/>
  <c r="J724"/>
  <c r="I724"/>
  <c r="L724" s="1"/>
  <c r="L723"/>
  <c r="U722"/>
  <c r="T722"/>
  <c r="S722"/>
  <c r="R722"/>
  <c r="Q722"/>
  <c r="P722"/>
  <c r="O722"/>
  <c r="N722"/>
  <c r="M722"/>
  <c r="K722"/>
  <c r="J722"/>
  <c r="I722"/>
  <c r="H722"/>
  <c r="G722"/>
  <c r="U721"/>
  <c r="U720" s="1"/>
  <c r="S721"/>
  <c r="S720" s="1"/>
  <c r="P721"/>
  <c r="P720" s="1"/>
  <c r="L721"/>
  <c r="T720"/>
  <c r="R720"/>
  <c r="Q720"/>
  <c r="O720"/>
  <c r="N720"/>
  <c r="M720"/>
  <c r="K720"/>
  <c r="J720"/>
  <c r="I720"/>
  <c r="H720"/>
  <c r="G720"/>
  <c r="U719"/>
  <c r="U718" s="1"/>
  <c r="S719"/>
  <c r="S718" s="1"/>
  <c r="P719"/>
  <c r="P718" s="1"/>
  <c r="L719"/>
  <c r="T718"/>
  <c r="R718"/>
  <c r="Q718"/>
  <c r="O718"/>
  <c r="N718"/>
  <c r="M718"/>
  <c r="K718"/>
  <c r="J718"/>
  <c r="I718"/>
  <c r="H718"/>
  <c r="G718"/>
  <c r="L716"/>
  <c r="U715"/>
  <c r="T715"/>
  <c r="S715"/>
  <c r="R715"/>
  <c r="Q715"/>
  <c r="P715"/>
  <c r="O715"/>
  <c r="N715"/>
  <c r="M715"/>
  <c r="K715"/>
  <c r="J715"/>
  <c r="I715"/>
  <c r="L715" s="1"/>
  <c r="H715"/>
  <c r="G715"/>
  <c r="U714"/>
  <c r="U713" s="1"/>
  <c r="S714"/>
  <c r="S713" s="1"/>
  <c r="P714"/>
  <c r="P713" s="1"/>
  <c r="L714"/>
  <c r="T713"/>
  <c r="R713"/>
  <c r="Q713"/>
  <c r="O713"/>
  <c r="N713"/>
  <c r="M713"/>
  <c r="K713"/>
  <c r="J713"/>
  <c r="I713"/>
  <c r="H713"/>
  <c r="G713"/>
  <c r="U712"/>
  <c r="U711" s="1"/>
  <c r="S712"/>
  <c r="S711" s="1"/>
  <c r="P712"/>
  <c r="P711" s="1"/>
  <c r="L712"/>
  <c r="T711"/>
  <c r="R711"/>
  <c r="Q711"/>
  <c r="O711"/>
  <c r="N711"/>
  <c r="M711"/>
  <c r="K711"/>
  <c r="J711"/>
  <c r="I711"/>
  <c r="H711"/>
  <c r="G711"/>
  <c r="L709"/>
  <c r="U708"/>
  <c r="T708"/>
  <c r="S708"/>
  <c r="R708"/>
  <c r="Q708"/>
  <c r="P708"/>
  <c r="O708"/>
  <c r="N708"/>
  <c r="M708"/>
  <c r="K708"/>
  <c r="J708"/>
  <c r="I708"/>
  <c r="L708" s="1"/>
  <c r="H708"/>
  <c r="G708"/>
  <c r="U707"/>
  <c r="U706" s="1"/>
  <c r="S707"/>
  <c r="S706" s="1"/>
  <c r="P707"/>
  <c r="P706" s="1"/>
  <c r="L707"/>
  <c r="T706"/>
  <c r="R706"/>
  <c r="Q706"/>
  <c r="O706"/>
  <c r="N706"/>
  <c r="M706"/>
  <c r="K706"/>
  <c r="J706"/>
  <c r="I706"/>
  <c r="L706" s="1"/>
  <c r="H706"/>
  <c r="G706"/>
  <c r="U705"/>
  <c r="U704" s="1"/>
  <c r="S705"/>
  <c r="S704" s="1"/>
  <c r="P705"/>
  <c r="P704" s="1"/>
  <c r="L705"/>
  <c r="T704"/>
  <c r="R704"/>
  <c r="Q704"/>
  <c r="O704"/>
  <c r="N704"/>
  <c r="M704"/>
  <c r="K704"/>
  <c r="J704"/>
  <c r="I704"/>
  <c r="H704"/>
  <c r="G704"/>
  <c r="L702"/>
  <c r="U701"/>
  <c r="T701"/>
  <c r="S701"/>
  <c r="R701"/>
  <c r="Q701"/>
  <c r="P701"/>
  <c r="O701"/>
  <c r="N701"/>
  <c r="M701"/>
  <c r="K701"/>
  <c r="J701"/>
  <c r="I701"/>
  <c r="L701" s="1"/>
  <c r="H701"/>
  <c r="G701"/>
  <c r="U700"/>
  <c r="U699" s="1"/>
  <c r="S700"/>
  <c r="S699" s="1"/>
  <c r="P700"/>
  <c r="P699" s="1"/>
  <c r="L700"/>
  <c r="T699"/>
  <c r="R699"/>
  <c r="Q699"/>
  <c r="O699"/>
  <c r="N699"/>
  <c r="M699"/>
  <c r="K699"/>
  <c r="J699"/>
  <c r="I699"/>
  <c r="L699" s="1"/>
  <c r="H699"/>
  <c r="G699"/>
  <c r="U698"/>
  <c r="U697" s="1"/>
  <c r="S698"/>
  <c r="S697" s="1"/>
  <c r="P698"/>
  <c r="P697" s="1"/>
  <c r="L698"/>
  <c r="T697"/>
  <c r="R697"/>
  <c r="Q697"/>
  <c r="O697"/>
  <c r="N697"/>
  <c r="M697"/>
  <c r="K697"/>
  <c r="J697"/>
  <c r="I697"/>
  <c r="H697"/>
  <c r="G697"/>
  <c r="L695"/>
  <c r="U694"/>
  <c r="T694"/>
  <c r="S694"/>
  <c r="R694"/>
  <c r="Q694"/>
  <c r="P694"/>
  <c r="O694"/>
  <c r="N694"/>
  <c r="M694"/>
  <c r="K694"/>
  <c r="J694"/>
  <c r="I694"/>
  <c r="L694" s="1"/>
  <c r="L693"/>
  <c r="U692"/>
  <c r="T692"/>
  <c r="S692"/>
  <c r="R692"/>
  <c r="Q692"/>
  <c r="P692"/>
  <c r="O692"/>
  <c r="N692"/>
  <c r="M692"/>
  <c r="K692"/>
  <c r="J692"/>
  <c r="I692"/>
  <c r="H692"/>
  <c r="G692"/>
  <c r="U691"/>
  <c r="U690" s="1"/>
  <c r="S691"/>
  <c r="S690" s="1"/>
  <c r="P691"/>
  <c r="P690" s="1"/>
  <c r="L691"/>
  <c r="T690"/>
  <c r="R690"/>
  <c r="Q690"/>
  <c r="O690"/>
  <c r="N690"/>
  <c r="M690"/>
  <c r="K690"/>
  <c r="J690"/>
  <c r="I690"/>
  <c r="H690"/>
  <c r="G690"/>
  <c r="U689"/>
  <c r="U688" s="1"/>
  <c r="S689"/>
  <c r="S688" s="1"/>
  <c r="P689"/>
  <c r="P688" s="1"/>
  <c r="L689"/>
  <c r="T688"/>
  <c r="R688"/>
  <c r="Q688"/>
  <c r="O688"/>
  <c r="N688"/>
  <c r="M688"/>
  <c r="K688"/>
  <c r="J688"/>
  <c r="I688"/>
  <c r="H688"/>
  <c r="G688"/>
  <c r="L686"/>
  <c r="U685"/>
  <c r="T685"/>
  <c r="S685"/>
  <c r="R685"/>
  <c r="Q685"/>
  <c r="P685"/>
  <c r="O685"/>
  <c r="N685"/>
  <c r="M685"/>
  <c r="K685"/>
  <c r="J685"/>
  <c r="I685"/>
  <c r="L685" s="1"/>
  <c r="L684"/>
  <c r="U683"/>
  <c r="T683"/>
  <c r="S683"/>
  <c r="R683"/>
  <c r="Q683"/>
  <c r="P683"/>
  <c r="O683"/>
  <c r="N683"/>
  <c r="M683"/>
  <c r="K683"/>
  <c r="J683"/>
  <c r="I683"/>
  <c r="H683"/>
  <c r="G683"/>
  <c r="U682"/>
  <c r="U681" s="1"/>
  <c r="S682"/>
  <c r="S681" s="1"/>
  <c r="P682"/>
  <c r="P681" s="1"/>
  <c r="L682"/>
  <c r="T681"/>
  <c r="R681"/>
  <c r="Q681"/>
  <c r="O681"/>
  <c r="N681"/>
  <c r="M681"/>
  <c r="K681"/>
  <c r="J681"/>
  <c r="I681"/>
  <c r="H681"/>
  <c r="G681"/>
  <c r="U680"/>
  <c r="U679" s="1"/>
  <c r="S680"/>
  <c r="S679" s="1"/>
  <c r="P680"/>
  <c r="P679" s="1"/>
  <c r="L680"/>
  <c r="T679"/>
  <c r="R679"/>
  <c r="Q679"/>
  <c r="O679"/>
  <c r="N679"/>
  <c r="M679"/>
  <c r="K679"/>
  <c r="J679"/>
  <c r="I679"/>
  <c r="H679"/>
  <c r="G679"/>
  <c r="L677"/>
  <c r="U676"/>
  <c r="T676"/>
  <c r="S676"/>
  <c r="R676"/>
  <c r="Q676"/>
  <c r="P676"/>
  <c r="O676"/>
  <c r="N676"/>
  <c r="M676"/>
  <c r="K676"/>
  <c r="J676"/>
  <c r="I676"/>
  <c r="L676" s="1"/>
  <c r="H676"/>
  <c r="G676"/>
  <c r="U675"/>
  <c r="U674" s="1"/>
  <c r="S675"/>
  <c r="S674" s="1"/>
  <c r="P675"/>
  <c r="P674" s="1"/>
  <c r="L675"/>
  <c r="T674"/>
  <c r="R674"/>
  <c r="Q674"/>
  <c r="O674"/>
  <c r="N674"/>
  <c r="M674"/>
  <c r="K674"/>
  <c r="J674"/>
  <c r="I674"/>
  <c r="L674" s="1"/>
  <c r="H674"/>
  <c r="G674"/>
  <c r="U673"/>
  <c r="U672" s="1"/>
  <c r="S673"/>
  <c r="S672" s="1"/>
  <c r="P673"/>
  <c r="P672" s="1"/>
  <c r="L673"/>
  <c r="T672"/>
  <c r="R672"/>
  <c r="Q672"/>
  <c r="O672"/>
  <c r="N672"/>
  <c r="M672"/>
  <c r="K672"/>
  <c r="J672"/>
  <c r="I672"/>
  <c r="H672"/>
  <c r="G672"/>
  <c r="U669"/>
  <c r="T669"/>
  <c r="S669"/>
  <c r="R669"/>
  <c r="Q669"/>
  <c r="P669"/>
  <c r="O669"/>
  <c r="N669"/>
  <c r="M669"/>
  <c r="L669"/>
  <c r="K669"/>
  <c r="J669"/>
  <c r="I669"/>
  <c r="L668"/>
  <c r="U667"/>
  <c r="T667"/>
  <c r="S667"/>
  <c r="R667"/>
  <c r="Q667"/>
  <c r="P667"/>
  <c r="O667"/>
  <c r="N667"/>
  <c r="M667"/>
  <c r="K667"/>
  <c r="J667"/>
  <c r="I667"/>
  <c r="H667"/>
  <c r="G667"/>
  <c r="U666"/>
  <c r="U665" s="1"/>
  <c r="S666"/>
  <c r="S665" s="1"/>
  <c r="P666"/>
  <c r="P665" s="1"/>
  <c r="L666"/>
  <c r="T665"/>
  <c r="R665"/>
  <c r="Q665"/>
  <c r="O665"/>
  <c r="N665"/>
  <c r="M665"/>
  <c r="K665"/>
  <c r="J665"/>
  <c r="I665"/>
  <c r="H665"/>
  <c r="G665"/>
  <c r="U664"/>
  <c r="U663" s="1"/>
  <c r="S664"/>
  <c r="S663" s="1"/>
  <c r="P664"/>
  <c r="P663" s="1"/>
  <c r="L664"/>
  <c r="T663"/>
  <c r="R663"/>
  <c r="Q663"/>
  <c r="O663"/>
  <c r="N663"/>
  <c r="M663"/>
  <c r="K663"/>
  <c r="J663"/>
  <c r="I663"/>
  <c r="H663"/>
  <c r="G663"/>
  <c r="L661"/>
  <c r="U660"/>
  <c r="T660"/>
  <c r="S660"/>
  <c r="R660"/>
  <c r="Q660"/>
  <c r="P660"/>
  <c r="O660"/>
  <c r="N660"/>
  <c r="M660"/>
  <c r="K660"/>
  <c r="J660"/>
  <c r="I660"/>
  <c r="L660" s="1"/>
  <c r="L659"/>
  <c r="U658"/>
  <c r="T658"/>
  <c r="S658"/>
  <c r="R658"/>
  <c r="Q658"/>
  <c r="P658"/>
  <c r="O658"/>
  <c r="N658"/>
  <c r="M658"/>
  <c r="K658"/>
  <c r="J658"/>
  <c r="I658"/>
  <c r="L658" s="1"/>
  <c r="L657"/>
  <c r="U656"/>
  <c r="T656"/>
  <c r="S656"/>
  <c r="R656"/>
  <c r="Q656"/>
  <c r="P656"/>
  <c r="O656"/>
  <c r="N656"/>
  <c r="M656"/>
  <c r="K656"/>
  <c r="J656"/>
  <c r="I656"/>
  <c r="H656"/>
  <c r="G656"/>
  <c r="L655"/>
  <c r="U654"/>
  <c r="T654"/>
  <c r="S654"/>
  <c r="R654"/>
  <c r="Q654"/>
  <c r="P654"/>
  <c r="O654"/>
  <c r="N654"/>
  <c r="M654"/>
  <c r="K654"/>
  <c r="J654"/>
  <c r="I654"/>
  <c r="H654"/>
  <c r="G654"/>
  <c r="U653"/>
  <c r="U652" s="1"/>
  <c r="S653"/>
  <c r="S652" s="1"/>
  <c r="P653"/>
  <c r="P652" s="1"/>
  <c r="L653"/>
  <c r="T652"/>
  <c r="R652"/>
  <c r="Q652"/>
  <c r="O652"/>
  <c r="N652"/>
  <c r="M652"/>
  <c r="K652"/>
  <c r="J652"/>
  <c r="I652"/>
  <c r="H652"/>
  <c r="G652"/>
  <c r="U651"/>
  <c r="U650" s="1"/>
  <c r="S651"/>
  <c r="S650" s="1"/>
  <c r="P651"/>
  <c r="P650" s="1"/>
  <c r="L651"/>
  <c r="T650"/>
  <c r="R650"/>
  <c r="Q650"/>
  <c r="O650"/>
  <c r="N650"/>
  <c r="M650"/>
  <c r="K650"/>
  <c r="J650"/>
  <c r="I650"/>
  <c r="H650"/>
  <c r="G650"/>
  <c r="L648"/>
  <c r="U647"/>
  <c r="T647"/>
  <c r="S647"/>
  <c r="R647"/>
  <c r="Q647"/>
  <c r="P647"/>
  <c r="O647"/>
  <c r="N647"/>
  <c r="M647"/>
  <c r="K647"/>
  <c r="J647"/>
  <c r="I647"/>
  <c r="L647" s="1"/>
  <c r="L646"/>
  <c r="U645"/>
  <c r="T645"/>
  <c r="S645"/>
  <c r="R645"/>
  <c r="Q645"/>
  <c r="P645"/>
  <c r="O645"/>
  <c r="N645"/>
  <c r="M645"/>
  <c r="K645"/>
  <c r="J645"/>
  <c r="I645"/>
  <c r="H645"/>
  <c r="G645"/>
  <c r="U644"/>
  <c r="U643" s="1"/>
  <c r="S644"/>
  <c r="S643" s="1"/>
  <c r="P644"/>
  <c r="P643" s="1"/>
  <c r="L644"/>
  <c r="T643"/>
  <c r="R643"/>
  <c r="Q643"/>
  <c r="O643"/>
  <c r="N643"/>
  <c r="M643"/>
  <c r="K643"/>
  <c r="J643"/>
  <c r="I643"/>
  <c r="H643"/>
  <c r="G643"/>
  <c r="U642"/>
  <c r="U641" s="1"/>
  <c r="S642"/>
  <c r="S641" s="1"/>
  <c r="P642"/>
  <c r="P641" s="1"/>
  <c r="L642"/>
  <c r="T641"/>
  <c r="R641"/>
  <c r="Q641"/>
  <c r="O641"/>
  <c r="N641"/>
  <c r="M641"/>
  <c r="K641"/>
  <c r="J641"/>
  <c r="I641"/>
  <c r="H641"/>
  <c r="G641"/>
  <c r="L639"/>
  <c r="U638"/>
  <c r="T638"/>
  <c r="S638"/>
  <c r="R638"/>
  <c r="Q638"/>
  <c r="P638"/>
  <c r="O638"/>
  <c r="N638"/>
  <c r="M638"/>
  <c r="K638"/>
  <c r="J638"/>
  <c r="I638"/>
  <c r="L638" s="1"/>
  <c r="L637"/>
  <c r="U636"/>
  <c r="T636"/>
  <c r="S636"/>
  <c r="R636"/>
  <c r="Q636"/>
  <c r="P636"/>
  <c r="O636"/>
  <c r="N636"/>
  <c r="M636"/>
  <c r="K636"/>
  <c r="J636"/>
  <c r="I636"/>
  <c r="H636"/>
  <c r="G636"/>
  <c r="U635"/>
  <c r="U634" s="1"/>
  <c r="S635"/>
  <c r="S634" s="1"/>
  <c r="P635"/>
  <c r="P634" s="1"/>
  <c r="L635"/>
  <c r="T634"/>
  <c r="R634"/>
  <c r="Q634"/>
  <c r="O634"/>
  <c r="N634"/>
  <c r="M634"/>
  <c r="K634"/>
  <c r="J634"/>
  <c r="I634"/>
  <c r="H634"/>
  <c r="G634"/>
  <c r="U633"/>
  <c r="U632" s="1"/>
  <c r="S633"/>
  <c r="S632" s="1"/>
  <c r="P633"/>
  <c r="P632" s="1"/>
  <c r="L633"/>
  <c r="T632"/>
  <c r="R632"/>
  <c r="Q632"/>
  <c r="O632"/>
  <c r="N632"/>
  <c r="M632"/>
  <c r="K632"/>
  <c r="J632"/>
  <c r="I632"/>
  <c r="H632"/>
  <c r="G632"/>
  <c r="L630"/>
  <c r="U629"/>
  <c r="T629"/>
  <c r="S629"/>
  <c r="R629"/>
  <c r="Q629"/>
  <c r="P629"/>
  <c r="O629"/>
  <c r="N629"/>
  <c r="M629"/>
  <c r="K629"/>
  <c r="J629"/>
  <c r="I629"/>
  <c r="L629" s="1"/>
  <c r="L628"/>
  <c r="U627"/>
  <c r="T627"/>
  <c r="S627"/>
  <c r="R627"/>
  <c r="Q627"/>
  <c r="P627"/>
  <c r="O627"/>
  <c r="N627"/>
  <c r="M627"/>
  <c r="K627"/>
  <c r="J627"/>
  <c r="I627"/>
  <c r="H627"/>
  <c r="G627"/>
  <c r="U626"/>
  <c r="U625" s="1"/>
  <c r="S626"/>
  <c r="S625" s="1"/>
  <c r="P626"/>
  <c r="P625" s="1"/>
  <c r="L626"/>
  <c r="T625"/>
  <c r="R625"/>
  <c r="Q625"/>
  <c r="O625"/>
  <c r="N625"/>
  <c r="M625"/>
  <c r="K625"/>
  <c r="J625"/>
  <c r="I625"/>
  <c r="H625"/>
  <c r="G625"/>
  <c r="U624"/>
  <c r="U623" s="1"/>
  <c r="S624"/>
  <c r="S623" s="1"/>
  <c r="P624"/>
  <c r="P623" s="1"/>
  <c r="L624"/>
  <c r="T623"/>
  <c r="R623"/>
  <c r="Q623"/>
  <c r="O623"/>
  <c r="N623"/>
  <c r="M623"/>
  <c r="K623"/>
  <c r="J623"/>
  <c r="I623"/>
  <c r="H623"/>
  <c r="G623"/>
  <c r="L621"/>
  <c r="U620"/>
  <c r="T620"/>
  <c r="S620"/>
  <c r="R620"/>
  <c r="Q620"/>
  <c r="P620"/>
  <c r="O620"/>
  <c r="N620"/>
  <c r="M620"/>
  <c r="K620"/>
  <c r="J620"/>
  <c r="I620"/>
  <c r="L620" s="1"/>
  <c r="L619"/>
  <c r="U618"/>
  <c r="T618"/>
  <c r="S618"/>
  <c r="R618"/>
  <c r="Q618"/>
  <c r="P618"/>
  <c r="O618"/>
  <c r="N618"/>
  <c r="M618"/>
  <c r="K618"/>
  <c r="J618"/>
  <c r="I618"/>
  <c r="H618"/>
  <c r="G618"/>
  <c r="U617"/>
  <c r="U616" s="1"/>
  <c r="S617"/>
  <c r="S616" s="1"/>
  <c r="P617"/>
  <c r="P616" s="1"/>
  <c r="L617"/>
  <c r="T616"/>
  <c r="R616"/>
  <c r="Q616"/>
  <c r="O616"/>
  <c r="N616"/>
  <c r="M616"/>
  <c r="K616"/>
  <c r="J616"/>
  <c r="I616"/>
  <c r="H616"/>
  <c r="G616"/>
  <c r="U615"/>
  <c r="U614" s="1"/>
  <c r="S615"/>
  <c r="S614" s="1"/>
  <c r="P615"/>
  <c r="P614" s="1"/>
  <c r="L615"/>
  <c r="T614"/>
  <c r="R614"/>
  <c r="Q614"/>
  <c r="O614"/>
  <c r="N614"/>
  <c r="M614"/>
  <c r="K614"/>
  <c r="J614"/>
  <c r="I614"/>
  <c r="H614"/>
  <c r="G614"/>
  <c r="L612"/>
  <c r="U611"/>
  <c r="T611"/>
  <c r="S611"/>
  <c r="R611"/>
  <c r="Q611"/>
  <c r="P611"/>
  <c r="O611"/>
  <c r="N611"/>
  <c r="M611"/>
  <c r="K611"/>
  <c r="J611"/>
  <c r="I611"/>
  <c r="L611" s="1"/>
  <c r="L610"/>
  <c r="U609"/>
  <c r="T609"/>
  <c r="S609"/>
  <c r="R609"/>
  <c r="Q609"/>
  <c r="P609"/>
  <c r="O609"/>
  <c r="N609"/>
  <c r="M609"/>
  <c r="K609"/>
  <c r="J609"/>
  <c r="I609"/>
  <c r="H609"/>
  <c r="G609"/>
  <c r="U608"/>
  <c r="U607" s="1"/>
  <c r="S608"/>
  <c r="S607" s="1"/>
  <c r="P608"/>
  <c r="P607" s="1"/>
  <c r="L608"/>
  <c r="T607"/>
  <c r="R607"/>
  <c r="Q607"/>
  <c r="O607"/>
  <c r="N607"/>
  <c r="M607"/>
  <c r="K607"/>
  <c r="J607"/>
  <c r="I607"/>
  <c r="H607"/>
  <c r="G607"/>
  <c r="U606"/>
  <c r="U605" s="1"/>
  <c r="S606"/>
  <c r="S605" s="1"/>
  <c r="P606"/>
  <c r="P605" s="1"/>
  <c r="L606"/>
  <c r="T605"/>
  <c r="R605"/>
  <c r="Q605"/>
  <c r="O605"/>
  <c r="N605"/>
  <c r="M605"/>
  <c r="K605"/>
  <c r="J605"/>
  <c r="I605"/>
  <c r="H605"/>
  <c r="G605"/>
  <c r="L603"/>
  <c r="L602"/>
  <c r="L601"/>
  <c r="L600"/>
  <c r="L599"/>
  <c r="L598"/>
  <c r="L597"/>
  <c r="L596"/>
  <c r="L595"/>
  <c r="U594"/>
  <c r="T594"/>
  <c r="S594"/>
  <c r="R594"/>
  <c r="Q594"/>
  <c r="P594"/>
  <c r="O594"/>
  <c r="N594"/>
  <c r="M594"/>
  <c r="K594"/>
  <c r="J594"/>
  <c r="I594"/>
  <c r="L594" s="1"/>
  <c r="L591"/>
  <c r="U590"/>
  <c r="T590"/>
  <c r="S590"/>
  <c r="R590"/>
  <c r="Q590"/>
  <c r="P590"/>
  <c r="O590"/>
  <c r="N590"/>
  <c r="M590"/>
  <c r="K590"/>
  <c r="J590"/>
  <c r="I590"/>
  <c r="H590"/>
  <c r="G590"/>
  <c r="L589"/>
  <c r="U588"/>
  <c r="T588"/>
  <c r="S588"/>
  <c r="R588"/>
  <c r="Q588"/>
  <c r="P588"/>
  <c r="O588"/>
  <c r="N588"/>
  <c r="M588"/>
  <c r="K588"/>
  <c r="J588"/>
  <c r="I588"/>
  <c r="H588"/>
  <c r="G588"/>
  <c r="U587"/>
  <c r="U586" s="1"/>
  <c r="S587"/>
  <c r="S586" s="1"/>
  <c r="P587"/>
  <c r="P586" s="1"/>
  <c r="L587"/>
  <c r="T586"/>
  <c r="R586"/>
  <c r="Q586"/>
  <c r="O586"/>
  <c r="N586"/>
  <c r="M586"/>
  <c r="K586"/>
  <c r="J586"/>
  <c r="I586"/>
  <c r="H586"/>
  <c r="G586"/>
  <c r="U585"/>
  <c r="U584" s="1"/>
  <c r="S585"/>
  <c r="S584" s="1"/>
  <c r="P585"/>
  <c r="P584" s="1"/>
  <c r="L585"/>
  <c r="T584"/>
  <c r="R584"/>
  <c r="Q584"/>
  <c r="O584"/>
  <c r="N584"/>
  <c r="M584"/>
  <c r="K584"/>
  <c r="J584"/>
  <c r="I584"/>
  <c r="H584"/>
  <c r="G584"/>
  <c r="U582"/>
  <c r="U581" s="1"/>
  <c r="S582"/>
  <c r="S581" s="1"/>
  <c r="P582"/>
  <c r="P581" s="1"/>
  <c r="L582"/>
  <c r="T581"/>
  <c r="R581"/>
  <c r="Q581"/>
  <c r="O581"/>
  <c r="N581"/>
  <c r="M581"/>
  <c r="K581"/>
  <c r="J581"/>
  <c r="I581"/>
  <c r="H581"/>
  <c r="G581"/>
  <c r="U580"/>
  <c r="S580"/>
  <c r="P580"/>
  <c r="L580"/>
  <c r="U579"/>
  <c r="S579"/>
  <c r="P579"/>
  <c r="U578"/>
  <c r="S578"/>
  <c r="P578"/>
  <c r="L578"/>
  <c r="U577"/>
  <c r="S577"/>
  <c r="P577"/>
  <c r="L577"/>
  <c r="T576"/>
  <c r="R576"/>
  <c r="Q576"/>
  <c r="O576"/>
  <c r="N576"/>
  <c r="M576"/>
  <c r="K576"/>
  <c r="J576"/>
  <c r="I576"/>
  <c r="H576"/>
  <c r="G576"/>
  <c r="U575"/>
  <c r="U574" s="1"/>
  <c r="S575"/>
  <c r="S574" s="1"/>
  <c r="P575"/>
  <c r="P574" s="1"/>
  <c r="L575"/>
  <c r="T574"/>
  <c r="R574"/>
  <c r="Q574"/>
  <c r="O574"/>
  <c r="N574"/>
  <c r="M574"/>
  <c r="K574"/>
  <c r="J574"/>
  <c r="I574"/>
  <c r="H574"/>
  <c r="G574"/>
  <c r="U571"/>
  <c r="U570" s="1"/>
  <c r="U569" s="1"/>
  <c r="S571"/>
  <c r="S570" s="1"/>
  <c r="S569" s="1"/>
  <c r="P571"/>
  <c r="P570" s="1"/>
  <c r="P569" s="1"/>
  <c r="L571"/>
  <c r="T570"/>
  <c r="T569" s="1"/>
  <c r="R570"/>
  <c r="R569" s="1"/>
  <c r="Q570"/>
  <c r="Q569" s="1"/>
  <c r="O570"/>
  <c r="O569" s="1"/>
  <c r="N570"/>
  <c r="N569" s="1"/>
  <c r="M570"/>
  <c r="M569" s="1"/>
  <c r="K570"/>
  <c r="K569" s="1"/>
  <c r="J570"/>
  <c r="J569" s="1"/>
  <c r="I570"/>
  <c r="L570" s="1"/>
  <c r="H570"/>
  <c r="H569" s="1"/>
  <c r="G570"/>
  <c r="G569" s="1"/>
  <c r="L568"/>
  <c r="U567"/>
  <c r="U566" s="1"/>
  <c r="T567"/>
  <c r="T566" s="1"/>
  <c r="S567"/>
  <c r="S566" s="1"/>
  <c r="R567"/>
  <c r="R566" s="1"/>
  <c r="Q567"/>
  <c r="Q566" s="1"/>
  <c r="P567"/>
  <c r="P566" s="1"/>
  <c r="O567"/>
  <c r="O566" s="1"/>
  <c r="N567"/>
  <c r="N566" s="1"/>
  <c r="M567"/>
  <c r="M566" s="1"/>
  <c r="K567"/>
  <c r="K566" s="1"/>
  <c r="J567"/>
  <c r="J566" s="1"/>
  <c r="I567"/>
  <c r="L567" s="1"/>
  <c r="H567"/>
  <c r="H566" s="1"/>
  <c r="G567"/>
  <c r="G566" s="1"/>
  <c r="L565"/>
  <c r="U564"/>
  <c r="U563" s="1"/>
  <c r="T564"/>
  <c r="T563" s="1"/>
  <c r="S564"/>
  <c r="S563" s="1"/>
  <c r="R564"/>
  <c r="R563" s="1"/>
  <c r="Q564"/>
  <c r="Q563" s="1"/>
  <c r="P564"/>
  <c r="P563" s="1"/>
  <c r="O564"/>
  <c r="O563" s="1"/>
  <c r="N564"/>
  <c r="N563" s="1"/>
  <c r="M564"/>
  <c r="M563" s="1"/>
  <c r="K564"/>
  <c r="K563" s="1"/>
  <c r="J564"/>
  <c r="J563" s="1"/>
  <c r="I564"/>
  <c r="H564"/>
  <c r="H563" s="1"/>
  <c r="G564"/>
  <c r="G563" s="1"/>
  <c r="U562"/>
  <c r="S562"/>
  <c r="S561" s="1"/>
  <c r="P562"/>
  <c r="P561" s="1"/>
  <c r="L562"/>
  <c r="U561"/>
  <c r="T561"/>
  <c r="R561"/>
  <c r="Q561"/>
  <c r="O561"/>
  <c r="N561"/>
  <c r="M561"/>
  <c r="K561"/>
  <c r="J561"/>
  <c r="I561"/>
  <c r="H561"/>
  <c r="G561"/>
  <c r="U560"/>
  <c r="U559" s="1"/>
  <c r="U558" s="1"/>
  <c r="S560"/>
  <c r="S559" s="1"/>
  <c r="S558" s="1"/>
  <c r="P560"/>
  <c r="P559" s="1"/>
  <c r="P558" s="1"/>
  <c r="L560"/>
  <c r="T559"/>
  <c r="R559"/>
  <c r="Q559"/>
  <c r="O559"/>
  <c r="N559"/>
  <c r="M559"/>
  <c r="K559"/>
  <c r="J559"/>
  <c r="I559"/>
  <c r="H559"/>
  <c r="G559"/>
  <c r="U557"/>
  <c r="U556" s="1"/>
  <c r="S557"/>
  <c r="S556" s="1"/>
  <c r="P557"/>
  <c r="P556" s="1"/>
  <c r="L557"/>
  <c r="T556"/>
  <c r="R556"/>
  <c r="Q556"/>
  <c r="O556"/>
  <c r="N556"/>
  <c r="M556"/>
  <c r="K556"/>
  <c r="J556"/>
  <c r="I556"/>
  <c r="H556"/>
  <c r="G556"/>
  <c r="U555"/>
  <c r="U554" s="1"/>
  <c r="S555"/>
  <c r="S554" s="1"/>
  <c r="P555"/>
  <c r="P554" s="1"/>
  <c r="L555"/>
  <c r="T554"/>
  <c r="R554"/>
  <c r="Q554"/>
  <c r="O554"/>
  <c r="N554"/>
  <c r="M554"/>
  <c r="K554"/>
  <c r="J554"/>
  <c r="I554"/>
  <c r="H554"/>
  <c r="G554"/>
  <c r="U553"/>
  <c r="U552" s="1"/>
  <c r="S553"/>
  <c r="S552" s="1"/>
  <c r="P553"/>
  <c r="P552" s="1"/>
  <c r="L553"/>
  <c r="T552"/>
  <c r="R552"/>
  <c r="Q552"/>
  <c r="O552"/>
  <c r="N552"/>
  <c r="M552"/>
  <c r="K552"/>
  <c r="J552"/>
  <c r="I552"/>
  <c r="H552"/>
  <c r="G552"/>
  <c r="U550"/>
  <c r="U549" s="1"/>
  <c r="U548" s="1"/>
  <c r="S550"/>
  <c r="S549" s="1"/>
  <c r="S548" s="1"/>
  <c r="P550"/>
  <c r="P549" s="1"/>
  <c r="P548" s="1"/>
  <c r="L550"/>
  <c r="T549"/>
  <c r="T548" s="1"/>
  <c r="R549"/>
  <c r="R548" s="1"/>
  <c r="Q549"/>
  <c r="Q548" s="1"/>
  <c r="O549"/>
  <c r="O548" s="1"/>
  <c r="N549"/>
  <c r="N548" s="1"/>
  <c r="M549"/>
  <c r="M548" s="1"/>
  <c r="K549"/>
  <c r="K548" s="1"/>
  <c r="J549"/>
  <c r="J548" s="1"/>
  <c r="I549"/>
  <c r="H549"/>
  <c r="H548" s="1"/>
  <c r="G549"/>
  <c r="G548" s="1"/>
  <c r="U547"/>
  <c r="U546" s="1"/>
  <c r="U545" s="1"/>
  <c r="S547"/>
  <c r="S546" s="1"/>
  <c r="S545" s="1"/>
  <c r="P547"/>
  <c r="P546" s="1"/>
  <c r="P545" s="1"/>
  <c r="L547"/>
  <c r="T546"/>
  <c r="T545" s="1"/>
  <c r="R546"/>
  <c r="R545" s="1"/>
  <c r="Q546"/>
  <c r="Q545" s="1"/>
  <c r="O546"/>
  <c r="O545" s="1"/>
  <c r="N546"/>
  <c r="N545" s="1"/>
  <c r="M546"/>
  <c r="M545" s="1"/>
  <c r="K546"/>
  <c r="K545" s="1"/>
  <c r="J546"/>
  <c r="J545" s="1"/>
  <c r="I546"/>
  <c r="L546" s="1"/>
  <c r="H546"/>
  <c r="H545" s="1"/>
  <c r="G546"/>
  <c r="G545" s="1"/>
  <c r="U544"/>
  <c r="U543" s="1"/>
  <c r="U542" s="1"/>
  <c r="S544"/>
  <c r="S543" s="1"/>
  <c r="S542" s="1"/>
  <c r="P544"/>
  <c r="P543" s="1"/>
  <c r="P542" s="1"/>
  <c r="L544"/>
  <c r="T543"/>
  <c r="T542" s="1"/>
  <c r="R543"/>
  <c r="R542" s="1"/>
  <c r="Q543"/>
  <c r="Q542" s="1"/>
  <c r="O543"/>
  <c r="O542" s="1"/>
  <c r="N543"/>
  <c r="N542" s="1"/>
  <c r="M543"/>
  <c r="M542" s="1"/>
  <c r="K543"/>
  <c r="K542" s="1"/>
  <c r="J543"/>
  <c r="J542" s="1"/>
  <c r="I543"/>
  <c r="H543"/>
  <c r="H542" s="1"/>
  <c r="G543"/>
  <c r="G542" s="1"/>
  <c r="U541"/>
  <c r="U540" s="1"/>
  <c r="U539" s="1"/>
  <c r="S541"/>
  <c r="S540" s="1"/>
  <c r="S539" s="1"/>
  <c r="P541"/>
  <c r="P540" s="1"/>
  <c r="P539" s="1"/>
  <c r="L541"/>
  <c r="T540"/>
  <c r="T539" s="1"/>
  <c r="R540"/>
  <c r="R539" s="1"/>
  <c r="Q540"/>
  <c r="Q539" s="1"/>
  <c r="O540"/>
  <c r="O539" s="1"/>
  <c r="N540"/>
  <c r="N539" s="1"/>
  <c r="M540"/>
  <c r="M539" s="1"/>
  <c r="K540"/>
  <c r="K539" s="1"/>
  <c r="J540"/>
  <c r="J539" s="1"/>
  <c r="I540"/>
  <c r="H540"/>
  <c r="H539" s="1"/>
  <c r="G540"/>
  <c r="G539" s="1"/>
  <c r="U538"/>
  <c r="U537" s="1"/>
  <c r="U536" s="1"/>
  <c r="S538"/>
  <c r="S537" s="1"/>
  <c r="S536" s="1"/>
  <c r="P538"/>
  <c r="P537" s="1"/>
  <c r="P536" s="1"/>
  <c r="L538"/>
  <c r="T537"/>
  <c r="T536" s="1"/>
  <c r="R537"/>
  <c r="R536" s="1"/>
  <c r="Q537"/>
  <c r="Q536" s="1"/>
  <c r="O537"/>
  <c r="O536" s="1"/>
  <c r="N537"/>
  <c r="N536" s="1"/>
  <c r="M537"/>
  <c r="M536" s="1"/>
  <c r="K537"/>
  <c r="K536" s="1"/>
  <c r="J537"/>
  <c r="J536" s="1"/>
  <c r="I537"/>
  <c r="H537"/>
  <c r="H536" s="1"/>
  <c r="G537"/>
  <c r="G536" s="1"/>
  <c r="U535"/>
  <c r="U534" s="1"/>
  <c r="U533" s="1"/>
  <c r="P535"/>
  <c r="P534" s="1"/>
  <c r="P533" s="1"/>
  <c r="L535"/>
  <c r="T534"/>
  <c r="T533" s="1"/>
  <c r="S534"/>
  <c r="S533" s="1"/>
  <c r="R534"/>
  <c r="R533" s="1"/>
  <c r="Q534"/>
  <c r="Q533" s="1"/>
  <c r="O534"/>
  <c r="O533" s="1"/>
  <c r="N534"/>
  <c r="N533" s="1"/>
  <c r="M534"/>
  <c r="M533" s="1"/>
  <c r="K534"/>
  <c r="K533" s="1"/>
  <c r="J534"/>
  <c r="J533" s="1"/>
  <c r="I534"/>
  <c r="L534" s="1"/>
  <c r="H534"/>
  <c r="H533" s="1"/>
  <c r="G534"/>
  <c r="G533" s="1"/>
  <c r="U532"/>
  <c r="U531" s="1"/>
  <c r="S532"/>
  <c r="S531" s="1"/>
  <c r="P532"/>
  <c r="P531" s="1"/>
  <c r="L532"/>
  <c r="T531"/>
  <c r="R531"/>
  <c r="Q531"/>
  <c r="O531"/>
  <c r="N531"/>
  <c r="M531"/>
  <c r="K531"/>
  <c r="J531"/>
  <c r="I531"/>
  <c r="H531"/>
  <c r="G531"/>
  <c r="U530"/>
  <c r="U529" s="1"/>
  <c r="S530"/>
  <c r="S529" s="1"/>
  <c r="P530"/>
  <c r="P529" s="1"/>
  <c r="L530"/>
  <c r="T529"/>
  <c r="R529"/>
  <c r="Q529"/>
  <c r="O529"/>
  <c r="N529"/>
  <c r="M529"/>
  <c r="K529"/>
  <c r="J529"/>
  <c r="I529"/>
  <c r="H529"/>
  <c r="G529"/>
  <c r="U527"/>
  <c r="U526" s="1"/>
  <c r="S527"/>
  <c r="S526" s="1"/>
  <c r="P527"/>
  <c r="P526" s="1"/>
  <c r="L527"/>
  <c r="T526"/>
  <c r="R526"/>
  <c r="Q526"/>
  <c r="O526"/>
  <c r="N526"/>
  <c r="M526"/>
  <c r="K526"/>
  <c r="J526"/>
  <c r="I526"/>
  <c r="H526"/>
  <c r="G526"/>
  <c r="U525"/>
  <c r="U524" s="1"/>
  <c r="S525"/>
  <c r="S524" s="1"/>
  <c r="P525"/>
  <c r="P524" s="1"/>
  <c r="L525"/>
  <c r="T524"/>
  <c r="R524"/>
  <c r="Q524"/>
  <c r="O524"/>
  <c r="N524"/>
  <c r="M524"/>
  <c r="K524"/>
  <c r="J524"/>
  <c r="I524"/>
  <c r="H524"/>
  <c r="G524"/>
  <c r="U522"/>
  <c r="U521" s="1"/>
  <c r="S522"/>
  <c r="S521" s="1"/>
  <c r="P522"/>
  <c r="P521" s="1"/>
  <c r="L522"/>
  <c r="T521"/>
  <c r="R521"/>
  <c r="Q521"/>
  <c r="O521"/>
  <c r="N521"/>
  <c r="M521"/>
  <c r="K521"/>
  <c r="J521"/>
  <c r="I521"/>
  <c r="H521"/>
  <c r="G521"/>
  <c r="U520"/>
  <c r="U519" s="1"/>
  <c r="S520"/>
  <c r="S519" s="1"/>
  <c r="P520"/>
  <c r="P519" s="1"/>
  <c r="L520"/>
  <c r="T519"/>
  <c r="R519"/>
  <c r="Q519"/>
  <c r="O519"/>
  <c r="N519"/>
  <c r="M519"/>
  <c r="K519"/>
  <c r="J519"/>
  <c r="I519"/>
  <c r="H519"/>
  <c r="G519"/>
  <c r="U517"/>
  <c r="S517"/>
  <c r="P517"/>
  <c r="L517"/>
  <c r="U516"/>
  <c r="S516"/>
  <c r="P516"/>
  <c r="L516"/>
  <c r="T515"/>
  <c r="R515"/>
  <c r="Q515"/>
  <c r="O515"/>
  <c r="N515"/>
  <c r="M515"/>
  <c r="K515"/>
  <c r="J515"/>
  <c r="I515"/>
  <c r="H515"/>
  <c r="G515"/>
  <c r="U514"/>
  <c r="S514"/>
  <c r="P514"/>
  <c r="L514"/>
  <c r="U513"/>
  <c r="S513"/>
  <c r="P513"/>
  <c r="L513"/>
  <c r="U512"/>
  <c r="S512"/>
  <c r="P512"/>
  <c r="L512"/>
  <c r="U511"/>
  <c r="S511"/>
  <c r="P511"/>
  <c r="L511"/>
  <c r="T510"/>
  <c r="R510"/>
  <c r="Q510"/>
  <c r="O510"/>
  <c r="N510"/>
  <c r="M510"/>
  <c r="K510"/>
  <c r="J510"/>
  <c r="I510"/>
  <c r="H510"/>
  <c r="G510"/>
  <c r="U509"/>
  <c r="U508" s="1"/>
  <c r="S509"/>
  <c r="S508" s="1"/>
  <c r="P509"/>
  <c r="P508" s="1"/>
  <c r="L509"/>
  <c r="T508"/>
  <c r="R508"/>
  <c r="Q508"/>
  <c r="O508"/>
  <c r="N508"/>
  <c r="M508"/>
  <c r="K508"/>
  <c r="J508"/>
  <c r="I508"/>
  <c r="H508"/>
  <c r="G508"/>
  <c r="U507"/>
  <c r="U506" s="1"/>
  <c r="S507"/>
  <c r="S506" s="1"/>
  <c r="P507"/>
  <c r="P506" s="1"/>
  <c r="L507"/>
  <c r="T506"/>
  <c r="R506"/>
  <c r="Q506"/>
  <c r="O506"/>
  <c r="N506"/>
  <c r="M506"/>
  <c r="K506"/>
  <c r="J506"/>
  <c r="I506"/>
  <c r="H506"/>
  <c r="G506"/>
  <c r="L503"/>
  <c r="U502"/>
  <c r="T502"/>
  <c r="S502"/>
  <c r="R502"/>
  <c r="Q502"/>
  <c r="P502"/>
  <c r="O502"/>
  <c r="N502"/>
  <c r="M502"/>
  <c r="K502"/>
  <c r="J502"/>
  <c r="I502"/>
  <c r="H502"/>
  <c r="G502"/>
  <c r="U501"/>
  <c r="U500" s="1"/>
  <c r="S501"/>
  <c r="S500" s="1"/>
  <c r="P501"/>
  <c r="P500" s="1"/>
  <c r="L501"/>
  <c r="T500"/>
  <c r="R500"/>
  <c r="Q500"/>
  <c r="O500"/>
  <c r="N500"/>
  <c r="M500"/>
  <c r="K500"/>
  <c r="J500"/>
  <c r="I500"/>
  <c r="H500"/>
  <c r="G500"/>
  <c r="U498"/>
  <c r="U497" s="1"/>
  <c r="U496" s="1"/>
  <c r="S498"/>
  <c r="S497" s="1"/>
  <c r="S496" s="1"/>
  <c r="P498"/>
  <c r="P497" s="1"/>
  <c r="P496" s="1"/>
  <c r="L498"/>
  <c r="T497"/>
  <c r="T496" s="1"/>
  <c r="R497"/>
  <c r="R496" s="1"/>
  <c r="Q497"/>
  <c r="Q496" s="1"/>
  <c r="O497"/>
  <c r="O496" s="1"/>
  <c r="N497"/>
  <c r="N496" s="1"/>
  <c r="M497"/>
  <c r="M496" s="1"/>
  <c r="K497"/>
  <c r="K496" s="1"/>
  <c r="J497"/>
  <c r="J496" s="1"/>
  <c r="I497"/>
  <c r="I496" s="1"/>
  <c r="H497"/>
  <c r="H496" s="1"/>
  <c r="G497"/>
  <c r="G496" s="1"/>
  <c r="U495"/>
  <c r="U494" s="1"/>
  <c r="U493" s="1"/>
  <c r="S495"/>
  <c r="S494" s="1"/>
  <c r="S493" s="1"/>
  <c r="P495"/>
  <c r="P494" s="1"/>
  <c r="P493" s="1"/>
  <c r="L495"/>
  <c r="T494"/>
  <c r="T493" s="1"/>
  <c r="R494"/>
  <c r="R493" s="1"/>
  <c r="Q494"/>
  <c r="Q493" s="1"/>
  <c r="O494"/>
  <c r="O493" s="1"/>
  <c r="N494"/>
  <c r="N493" s="1"/>
  <c r="M494"/>
  <c r="M493" s="1"/>
  <c r="K494"/>
  <c r="K493" s="1"/>
  <c r="J494"/>
  <c r="J493" s="1"/>
  <c r="I494"/>
  <c r="H494"/>
  <c r="H493" s="1"/>
  <c r="G494"/>
  <c r="G493" s="1"/>
  <c r="U492"/>
  <c r="U491" s="1"/>
  <c r="S492"/>
  <c r="S491" s="1"/>
  <c r="P492"/>
  <c r="P491" s="1"/>
  <c r="L492"/>
  <c r="T491"/>
  <c r="R491"/>
  <c r="Q491"/>
  <c r="O491"/>
  <c r="N491"/>
  <c r="M491"/>
  <c r="K491"/>
  <c r="J491"/>
  <c r="I491"/>
  <c r="H491"/>
  <c r="H488" s="1"/>
  <c r="G491"/>
  <c r="G488" s="1"/>
  <c r="U490"/>
  <c r="U489" s="1"/>
  <c r="S490"/>
  <c r="S489" s="1"/>
  <c r="P490"/>
  <c r="P489" s="1"/>
  <c r="L490"/>
  <c r="T489"/>
  <c r="R489"/>
  <c r="Q489"/>
  <c r="O489"/>
  <c r="N489"/>
  <c r="M489"/>
  <c r="K489"/>
  <c r="J489"/>
  <c r="I489"/>
  <c r="L489" s="1"/>
  <c r="U487"/>
  <c r="U486" s="1"/>
  <c r="U485" s="1"/>
  <c r="S487"/>
  <c r="S486" s="1"/>
  <c r="S485" s="1"/>
  <c r="P487"/>
  <c r="P486" s="1"/>
  <c r="P485" s="1"/>
  <c r="L487"/>
  <c r="T486"/>
  <c r="T485" s="1"/>
  <c r="R486"/>
  <c r="R485" s="1"/>
  <c r="Q486"/>
  <c r="Q485" s="1"/>
  <c r="O486"/>
  <c r="O485" s="1"/>
  <c r="N486"/>
  <c r="N485" s="1"/>
  <c r="M486"/>
  <c r="M485" s="1"/>
  <c r="K486"/>
  <c r="K485" s="1"/>
  <c r="J486"/>
  <c r="J485" s="1"/>
  <c r="I486"/>
  <c r="H486"/>
  <c r="H485" s="1"/>
  <c r="G486"/>
  <c r="G485" s="1"/>
  <c r="U484"/>
  <c r="U483" s="1"/>
  <c r="S484"/>
  <c r="S483" s="1"/>
  <c r="P484"/>
  <c r="P483" s="1"/>
  <c r="L484"/>
  <c r="T483"/>
  <c r="R483"/>
  <c r="Q483"/>
  <c r="O483"/>
  <c r="N483"/>
  <c r="M483"/>
  <c r="K483"/>
  <c r="J483"/>
  <c r="I483"/>
  <c r="H483"/>
  <c r="G483"/>
  <c r="U482"/>
  <c r="U481" s="1"/>
  <c r="S482"/>
  <c r="S481" s="1"/>
  <c r="P482"/>
  <c r="P481" s="1"/>
  <c r="L482"/>
  <c r="T481"/>
  <c r="R481"/>
  <c r="Q481"/>
  <c r="O481"/>
  <c r="N481"/>
  <c r="M481"/>
  <c r="K481"/>
  <c r="J481"/>
  <c r="I481"/>
  <c r="H481"/>
  <c r="G481"/>
  <c r="U479"/>
  <c r="U478" s="1"/>
  <c r="U477" s="1"/>
  <c r="S479"/>
  <c r="S478" s="1"/>
  <c r="S477" s="1"/>
  <c r="P479"/>
  <c r="P478" s="1"/>
  <c r="P477" s="1"/>
  <c r="L479"/>
  <c r="T478"/>
  <c r="T477" s="1"/>
  <c r="R478"/>
  <c r="R477" s="1"/>
  <c r="Q478"/>
  <c r="Q477" s="1"/>
  <c r="O478"/>
  <c r="O477" s="1"/>
  <c r="N478"/>
  <c r="N477" s="1"/>
  <c r="M478"/>
  <c r="M477" s="1"/>
  <c r="K478"/>
  <c r="K477" s="1"/>
  <c r="J478"/>
  <c r="J477" s="1"/>
  <c r="I478"/>
  <c r="I477" s="1"/>
  <c r="H478"/>
  <c r="H477" s="1"/>
  <c r="G478"/>
  <c r="G477" s="1"/>
  <c r="U476"/>
  <c r="U475" s="1"/>
  <c r="U474" s="1"/>
  <c r="S476"/>
  <c r="P476"/>
  <c r="P475" s="1"/>
  <c r="P474" s="1"/>
  <c r="L476"/>
  <c r="T475"/>
  <c r="T474" s="1"/>
  <c r="S475"/>
  <c r="S474" s="1"/>
  <c r="R475"/>
  <c r="R474" s="1"/>
  <c r="Q475"/>
  <c r="Q474" s="1"/>
  <c r="O475"/>
  <c r="O474" s="1"/>
  <c r="N475"/>
  <c r="N474" s="1"/>
  <c r="M475"/>
  <c r="M474" s="1"/>
  <c r="K475"/>
  <c r="K474" s="1"/>
  <c r="J475"/>
  <c r="J474" s="1"/>
  <c r="I475"/>
  <c r="I474" s="1"/>
  <c r="H475"/>
  <c r="H474" s="1"/>
  <c r="G475"/>
  <c r="G474" s="1"/>
  <c r="U473"/>
  <c r="U472" s="1"/>
  <c r="U471" s="1"/>
  <c r="S473"/>
  <c r="S472" s="1"/>
  <c r="S471" s="1"/>
  <c r="P473"/>
  <c r="P472" s="1"/>
  <c r="P471" s="1"/>
  <c r="L473"/>
  <c r="T472"/>
  <c r="T471" s="1"/>
  <c r="R472"/>
  <c r="R471" s="1"/>
  <c r="Q472"/>
  <c r="Q471" s="1"/>
  <c r="O472"/>
  <c r="O471" s="1"/>
  <c r="N472"/>
  <c r="N471" s="1"/>
  <c r="M472"/>
  <c r="M471" s="1"/>
  <c r="K472"/>
  <c r="K471" s="1"/>
  <c r="J472"/>
  <c r="J471" s="1"/>
  <c r="I472"/>
  <c r="I471" s="1"/>
  <c r="H472"/>
  <c r="H471" s="1"/>
  <c r="G472"/>
  <c r="G471" s="1"/>
  <c r="U470"/>
  <c r="U469" s="1"/>
  <c r="U468" s="1"/>
  <c r="S470"/>
  <c r="S469" s="1"/>
  <c r="S468" s="1"/>
  <c r="P470"/>
  <c r="P469" s="1"/>
  <c r="P468" s="1"/>
  <c r="L470"/>
  <c r="T469"/>
  <c r="T468" s="1"/>
  <c r="R469"/>
  <c r="R468" s="1"/>
  <c r="Q469"/>
  <c r="Q468" s="1"/>
  <c r="O469"/>
  <c r="O468" s="1"/>
  <c r="N469"/>
  <c r="N468" s="1"/>
  <c r="M469"/>
  <c r="M468" s="1"/>
  <c r="K469"/>
  <c r="K468" s="1"/>
  <c r="J469"/>
  <c r="J468" s="1"/>
  <c r="I469"/>
  <c r="I468" s="1"/>
  <c r="H469"/>
  <c r="H468" s="1"/>
  <c r="G469"/>
  <c r="G468" s="1"/>
  <c r="U465"/>
  <c r="U464" s="1"/>
  <c r="S465"/>
  <c r="S464" s="1"/>
  <c r="P465"/>
  <c r="P464" s="1"/>
  <c r="L465"/>
  <c r="T464"/>
  <c r="R464"/>
  <c r="Q464"/>
  <c r="O464"/>
  <c r="N464"/>
  <c r="M464"/>
  <c r="K464"/>
  <c r="J464"/>
  <c r="I464"/>
  <c r="H464"/>
  <c r="G464"/>
  <c r="U463"/>
  <c r="S463"/>
  <c r="P463"/>
  <c r="L463"/>
  <c r="U462"/>
  <c r="S462"/>
  <c r="P462"/>
  <c r="L462"/>
  <c r="T461"/>
  <c r="R461"/>
  <c r="Q461"/>
  <c r="O461"/>
  <c r="N461"/>
  <c r="M461"/>
  <c r="K461"/>
  <c r="J461"/>
  <c r="I461"/>
  <c r="H461"/>
  <c r="G461"/>
  <c r="U460"/>
  <c r="S460"/>
  <c r="P460"/>
  <c r="L460"/>
  <c r="U459"/>
  <c r="U458" s="1"/>
  <c r="S459"/>
  <c r="S458" s="1"/>
  <c r="P459"/>
  <c r="P458" s="1"/>
  <c r="L459"/>
  <c r="T458"/>
  <c r="R458"/>
  <c r="Q458"/>
  <c r="O458"/>
  <c r="N458"/>
  <c r="M458"/>
  <c r="K458"/>
  <c r="J458"/>
  <c r="I458"/>
  <c r="H458"/>
  <c r="G458"/>
  <c r="U457"/>
  <c r="U456" s="1"/>
  <c r="S457"/>
  <c r="S456" s="1"/>
  <c r="P457"/>
  <c r="P456" s="1"/>
  <c r="L457"/>
  <c r="T456"/>
  <c r="R456"/>
  <c r="Q456"/>
  <c r="O456"/>
  <c r="N456"/>
  <c r="M456"/>
  <c r="K456"/>
  <c r="J456"/>
  <c r="I456"/>
  <c r="H456"/>
  <c r="G456"/>
  <c r="U454"/>
  <c r="U453" s="1"/>
  <c r="S454"/>
  <c r="S453" s="1"/>
  <c r="P454"/>
  <c r="P453" s="1"/>
  <c r="L454"/>
  <c r="T453"/>
  <c r="R453"/>
  <c r="Q453"/>
  <c r="O453"/>
  <c r="N453"/>
  <c r="M453"/>
  <c r="K453"/>
  <c r="J453"/>
  <c r="I453"/>
  <c r="H453"/>
  <c r="G453"/>
  <c r="U452"/>
  <c r="U451" s="1"/>
  <c r="S452"/>
  <c r="S451" s="1"/>
  <c r="P452"/>
  <c r="P451" s="1"/>
  <c r="L452"/>
  <c r="T451"/>
  <c r="R451"/>
  <c r="Q451"/>
  <c r="O451"/>
  <c r="N451"/>
  <c r="M451"/>
  <c r="K451"/>
  <c r="J451"/>
  <c r="I451"/>
  <c r="H451"/>
  <c r="G451"/>
  <c r="U450"/>
  <c r="S450"/>
  <c r="P450"/>
  <c r="L450"/>
  <c r="U449"/>
  <c r="S449"/>
  <c r="P449"/>
  <c r="L449"/>
  <c r="U448"/>
  <c r="S448"/>
  <c r="P448"/>
  <c r="P447" s="1"/>
  <c r="L448"/>
  <c r="T447"/>
  <c r="R447"/>
  <c r="Q447"/>
  <c r="O447"/>
  <c r="N447"/>
  <c r="M447"/>
  <c r="K447"/>
  <c r="J447"/>
  <c r="I447"/>
  <c r="H447"/>
  <c r="G447"/>
  <c r="U445"/>
  <c r="U444" s="1"/>
  <c r="S445"/>
  <c r="S444" s="1"/>
  <c r="P445"/>
  <c r="P444" s="1"/>
  <c r="L445"/>
  <c r="T444"/>
  <c r="R444"/>
  <c r="Q444"/>
  <c r="O444"/>
  <c r="N444"/>
  <c r="M444"/>
  <c r="K444"/>
  <c r="J444"/>
  <c r="I444"/>
  <c r="L444" s="1"/>
  <c r="H444"/>
  <c r="G444"/>
  <c r="U443"/>
  <c r="U442" s="1"/>
  <c r="S443"/>
  <c r="S442" s="1"/>
  <c r="P443"/>
  <c r="P442" s="1"/>
  <c r="L443"/>
  <c r="T442"/>
  <c r="R442"/>
  <c r="Q442"/>
  <c r="O442"/>
  <c r="N442"/>
  <c r="M442"/>
  <c r="K442"/>
  <c r="J442"/>
  <c r="I442"/>
  <c r="H442"/>
  <c r="G442"/>
  <c r="U441"/>
  <c r="U440" s="1"/>
  <c r="S441"/>
  <c r="S440" s="1"/>
  <c r="P441"/>
  <c r="P440" s="1"/>
  <c r="L441"/>
  <c r="T440"/>
  <c r="R440"/>
  <c r="Q440"/>
  <c r="O440"/>
  <c r="N440"/>
  <c r="M440"/>
  <c r="K440"/>
  <c r="J440"/>
  <c r="I440"/>
  <c r="H440"/>
  <c r="G440"/>
  <c r="U439"/>
  <c r="U438" s="1"/>
  <c r="S439"/>
  <c r="S438" s="1"/>
  <c r="P439"/>
  <c r="P438" s="1"/>
  <c r="L439"/>
  <c r="T438"/>
  <c r="R438"/>
  <c r="Q438"/>
  <c r="O438"/>
  <c r="N438"/>
  <c r="M438"/>
  <c r="K438"/>
  <c r="J438"/>
  <c r="I438"/>
  <c r="L438" s="1"/>
  <c r="H438"/>
  <c r="G438"/>
  <c r="U437"/>
  <c r="S437"/>
  <c r="P437"/>
  <c r="L437"/>
  <c r="U436"/>
  <c r="S436"/>
  <c r="P436"/>
  <c r="L436"/>
  <c r="U435"/>
  <c r="S435"/>
  <c r="P435"/>
  <c r="P434" s="1"/>
  <c r="L435"/>
  <c r="T434"/>
  <c r="R434"/>
  <c r="Q434"/>
  <c r="O434"/>
  <c r="N434"/>
  <c r="M434"/>
  <c r="K434"/>
  <c r="J434"/>
  <c r="I434"/>
  <c r="H434"/>
  <c r="G434"/>
  <c r="U432"/>
  <c r="U431" s="1"/>
  <c r="S432"/>
  <c r="S431" s="1"/>
  <c r="P432"/>
  <c r="P431" s="1"/>
  <c r="L432"/>
  <c r="T431"/>
  <c r="R431"/>
  <c r="Q431"/>
  <c r="O431"/>
  <c r="N431"/>
  <c r="M431"/>
  <c r="K431"/>
  <c r="J431"/>
  <c r="I431"/>
  <c r="H431"/>
  <c r="G431"/>
  <c r="U430"/>
  <c r="U429" s="1"/>
  <c r="S430"/>
  <c r="S429" s="1"/>
  <c r="P430"/>
  <c r="P429" s="1"/>
  <c r="L430"/>
  <c r="T429"/>
  <c r="R429"/>
  <c r="Q429"/>
  <c r="O429"/>
  <c r="N429"/>
  <c r="M429"/>
  <c r="K429"/>
  <c r="J429"/>
  <c r="I429"/>
  <c r="H429"/>
  <c r="G429"/>
  <c r="U428"/>
  <c r="S428"/>
  <c r="P428"/>
  <c r="L428"/>
  <c r="U427"/>
  <c r="S427"/>
  <c r="P427"/>
  <c r="L427"/>
  <c r="T426"/>
  <c r="R426"/>
  <c r="Q426"/>
  <c r="O426"/>
  <c r="N426"/>
  <c r="M426"/>
  <c r="K426"/>
  <c r="J426"/>
  <c r="I426"/>
  <c r="H426"/>
  <c r="G426"/>
  <c r="U425"/>
  <c r="S425"/>
  <c r="P425"/>
  <c r="L425"/>
  <c r="U424"/>
  <c r="S424"/>
  <c r="P424"/>
  <c r="L424"/>
  <c r="U423"/>
  <c r="S423"/>
  <c r="P423"/>
  <c r="L423"/>
  <c r="U422"/>
  <c r="S422"/>
  <c r="P422"/>
  <c r="L422"/>
  <c r="T421"/>
  <c r="R421"/>
  <c r="Q421"/>
  <c r="O421"/>
  <c r="N421"/>
  <c r="M421"/>
  <c r="K421"/>
  <c r="J421"/>
  <c r="I421"/>
  <c r="H421"/>
  <c r="G421"/>
  <c r="U420"/>
  <c r="U419" s="1"/>
  <c r="S420"/>
  <c r="S419" s="1"/>
  <c r="P420"/>
  <c r="P419" s="1"/>
  <c r="L420"/>
  <c r="T419"/>
  <c r="R419"/>
  <c r="Q419"/>
  <c r="O419"/>
  <c r="N419"/>
  <c r="M419"/>
  <c r="K419"/>
  <c r="J419"/>
  <c r="I419"/>
  <c r="H419"/>
  <c r="G419"/>
  <c r="U417"/>
  <c r="U416" s="1"/>
  <c r="S417"/>
  <c r="S416" s="1"/>
  <c r="P417"/>
  <c r="P416" s="1"/>
  <c r="L417"/>
  <c r="T416"/>
  <c r="R416"/>
  <c r="Q416"/>
  <c r="O416"/>
  <c r="N416"/>
  <c r="M416"/>
  <c r="K416"/>
  <c r="J416"/>
  <c r="I416"/>
  <c r="H416"/>
  <c r="G416"/>
  <c r="U415"/>
  <c r="U414" s="1"/>
  <c r="S415"/>
  <c r="S414" s="1"/>
  <c r="P415"/>
  <c r="P414" s="1"/>
  <c r="L415"/>
  <c r="T414"/>
  <c r="R414"/>
  <c r="Q414"/>
  <c r="O414"/>
  <c r="N414"/>
  <c r="M414"/>
  <c r="K414"/>
  <c r="J414"/>
  <c r="I414"/>
  <c r="L414" s="1"/>
  <c r="U413"/>
  <c r="S413"/>
  <c r="P413"/>
  <c r="L413"/>
  <c r="U412"/>
  <c r="S412"/>
  <c r="P412"/>
  <c r="L412"/>
  <c r="T411"/>
  <c r="R411"/>
  <c r="Q411"/>
  <c r="O411"/>
  <c r="N411"/>
  <c r="M411"/>
  <c r="K411"/>
  <c r="J411"/>
  <c r="I411"/>
  <c r="H411"/>
  <c r="G411"/>
  <c r="U410"/>
  <c r="U409" s="1"/>
  <c r="S410"/>
  <c r="S409" s="1"/>
  <c r="P410"/>
  <c r="P409" s="1"/>
  <c r="L410"/>
  <c r="T409"/>
  <c r="R409"/>
  <c r="Q409"/>
  <c r="O409"/>
  <c r="N409"/>
  <c r="M409"/>
  <c r="K409"/>
  <c r="J409"/>
  <c r="I409"/>
  <c r="H409"/>
  <c r="G409"/>
  <c r="U408"/>
  <c r="U407" s="1"/>
  <c r="S408"/>
  <c r="S407" s="1"/>
  <c r="P408"/>
  <c r="P407" s="1"/>
  <c r="L408"/>
  <c r="T407"/>
  <c r="R407"/>
  <c r="Q407"/>
  <c r="O407"/>
  <c r="N407"/>
  <c r="M407"/>
  <c r="K407"/>
  <c r="J407"/>
  <c r="I407"/>
  <c r="H407"/>
  <c r="G407"/>
  <c r="U406"/>
  <c r="S406"/>
  <c r="P406"/>
  <c r="L406"/>
  <c r="U405"/>
  <c r="S405"/>
  <c r="P405"/>
  <c r="L405"/>
  <c r="T404"/>
  <c r="R404"/>
  <c r="Q404"/>
  <c r="O404"/>
  <c r="N404"/>
  <c r="M404"/>
  <c r="K404"/>
  <c r="J404"/>
  <c r="I404"/>
  <c r="H404"/>
  <c r="G404"/>
  <c r="U403"/>
  <c r="S403"/>
  <c r="P403"/>
  <c r="L403"/>
  <c r="U402"/>
  <c r="U401" s="1"/>
  <c r="S402"/>
  <c r="P402"/>
  <c r="P401" s="1"/>
  <c r="L402"/>
  <c r="T401"/>
  <c r="R401"/>
  <c r="Q401"/>
  <c r="O401"/>
  <c r="N401"/>
  <c r="M401"/>
  <c r="K401"/>
  <c r="J401"/>
  <c r="I401"/>
  <c r="H401"/>
  <c r="G401"/>
  <c r="L399"/>
  <c r="U398"/>
  <c r="T398"/>
  <c r="S398"/>
  <c r="R398"/>
  <c r="Q398"/>
  <c r="P398"/>
  <c r="O398"/>
  <c r="N398"/>
  <c r="M398"/>
  <c r="K398"/>
  <c r="J398"/>
  <c r="I398"/>
  <c r="H398"/>
  <c r="G398"/>
  <c r="U397"/>
  <c r="U396" s="1"/>
  <c r="S397"/>
  <c r="S396" s="1"/>
  <c r="P397"/>
  <c r="P396" s="1"/>
  <c r="L397"/>
  <c r="T396"/>
  <c r="R396"/>
  <c r="Q396"/>
  <c r="O396"/>
  <c r="N396"/>
  <c r="M396"/>
  <c r="K396"/>
  <c r="J396"/>
  <c r="I396"/>
  <c r="H396"/>
  <c r="G396"/>
  <c r="U395"/>
  <c r="S395"/>
  <c r="P395"/>
  <c r="L395"/>
  <c r="U394"/>
  <c r="U393" s="1"/>
  <c r="S394"/>
  <c r="P394"/>
  <c r="P393" s="1"/>
  <c r="L394"/>
  <c r="T393"/>
  <c r="R393"/>
  <c r="Q393"/>
  <c r="O393"/>
  <c r="N393"/>
  <c r="M393"/>
  <c r="K393"/>
  <c r="J393"/>
  <c r="I393"/>
  <c r="H393"/>
  <c r="G393"/>
  <c r="U392"/>
  <c r="S392"/>
  <c r="P392"/>
  <c r="L392"/>
  <c r="U391"/>
  <c r="S391"/>
  <c r="P391"/>
  <c r="L391"/>
  <c r="U390"/>
  <c r="S390"/>
  <c r="P390"/>
  <c r="L390"/>
  <c r="U389"/>
  <c r="S389"/>
  <c r="P389"/>
  <c r="L389"/>
  <c r="U388"/>
  <c r="S388"/>
  <c r="P388"/>
  <c r="P387" s="1"/>
  <c r="L388"/>
  <c r="T387"/>
  <c r="R387"/>
  <c r="Q387"/>
  <c r="O387"/>
  <c r="N387"/>
  <c r="M387"/>
  <c r="K387"/>
  <c r="J387"/>
  <c r="I387"/>
  <c r="H387"/>
  <c r="G387"/>
  <c r="U386"/>
  <c r="U385" s="1"/>
  <c r="S386"/>
  <c r="S385" s="1"/>
  <c r="P386"/>
  <c r="P385" s="1"/>
  <c r="L386"/>
  <c r="T385"/>
  <c r="R385"/>
  <c r="Q385"/>
  <c r="O385"/>
  <c r="N385"/>
  <c r="M385"/>
  <c r="K385"/>
  <c r="J385"/>
  <c r="I385"/>
  <c r="L385" s="1"/>
  <c r="H385"/>
  <c r="G385"/>
  <c r="U384"/>
  <c r="S384"/>
  <c r="P384"/>
  <c r="L384"/>
  <c r="U383"/>
  <c r="S383"/>
  <c r="P383"/>
  <c r="L383"/>
  <c r="U382"/>
  <c r="S382"/>
  <c r="P382"/>
  <c r="L382"/>
  <c r="U381"/>
  <c r="S381"/>
  <c r="P381"/>
  <c r="L381"/>
  <c r="U380"/>
  <c r="S380"/>
  <c r="P380"/>
  <c r="L380"/>
  <c r="U379"/>
  <c r="S379"/>
  <c r="P379"/>
  <c r="L379"/>
  <c r="U378"/>
  <c r="S378"/>
  <c r="P378"/>
  <c r="L378"/>
  <c r="U377"/>
  <c r="S377"/>
  <c r="P377"/>
  <c r="L377"/>
  <c r="T376"/>
  <c r="R376"/>
  <c r="Q376"/>
  <c r="O376"/>
  <c r="N376"/>
  <c r="M376"/>
  <c r="K376"/>
  <c r="J376"/>
  <c r="I376"/>
  <c r="H376"/>
  <c r="G376"/>
  <c r="U375"/>
  <c r="S375"/>
  <c r="P375"/>
  <c r="L375"/>
  <c r="U374"/>
  <c r="S374"/>
  <c r="P374"/>
  <c r="L374"/>
  <c r="U373"/>
  <c r="S373"/>
  <c r="P373"/>
  <c r="L373"/>
  <c r="T372"/>
  <c r="R372"/>
  <c r="Q372"/>
  <c r="O372"/>
  <c r="N372"/>
  <c r="M372"/>
  <c r="K372"/>
  <c r="J372"/>
  <c r="I372"/>
  <c r="H372"/>
  <c r="G372"/>
  <c r="U371"/>
  <c r="S371"/>
  <c r="P371"/>
  <c r="L371"/>
  <c r="J371"/>
  <c r="U370"/>
  <c r="S370"/>
  <c r="P370"/>
  <c r="L370"/>
  <c r="J370"/>
  <c r="U369"/>
  <c r="S369"/>
  <c r="P369"/>
  <c r="L369"/>
  <c r="J369"/>
  <c r="U368"/>
  <c r="S368"/>
  <c r="P368"/>
  <c r="L368"/>
  <c r="J368"/>
  <c r="T367"/>
  <c r="R367"/>
  <c r="Q367"/>
  <c r="O367"/>
  <c r="N367"/>
  <c r="M367"/>
  <c r="K367"/>
  <c r="I367"/>
  <c r="H367"/>
  <c r="G367"/>
  <c r="U366"/>
  <c r="S366"/>
  <c r="P366"/>
  <c r="L366"/>
  <c r="J366"/>
  <c r="U365"/>
  <c r="S365"/>
  <c r="P365"/>
  <c r="L365"/>
  <c r="J365"/>
  <c r="U364"/>
  <c r="S364"/>
  <c r="P364"/>
  <c r="L364"/>
  <c r="M364" s="1"/>
  <c r="J364"/>
  <c r="T363"/>
  <c r="R363"/>
  <c r="O363"/>
  <c r="K363"/>
  <c r="I363"/>
  <c r="H363"/>
  <c r="G363"/>
  <c r="U362"/>
  <c r="U361" s="1"/>
  <c r="S362"/>
  <c r="S361" s="1"/>
  <c r="P362"/>
  <c r="P361" s="1"/>
  <c r="L362"/>
  <c r="J362"/>
  <c r="J361" s="1"/>
  <c r="T361"/>
  <c r="R361"/>
  <c r="Q361"/>
  <c r="O361"/>
  <c r="N361"/>
  <c r="M361"/>
  <c r="K361"/>
  <c r="I361"/>
  <c r="H361"/>
  <c r="G361"/>
  <c r="U360"/>
  <c r="S360"/>
  <c r="P360"/>
  <c r="L360"/>
  <c r="J360"/>
  <c r="U359"/>
  <c r="S359"/>
  <c r="P359"/>
  <c r="L359"/>
  <c r="J359"/>
  <c r="U358"/>
  <c r="S358"/>
  <c r="P358"/>
  <c r="L358"/>
  <c r="J358"/>
  <c r="T357"/>
  <c r="R357"/>
  <c r="Q357"/>
  <c r="O357"/>
  <c r="N357"/>
  <c r="M357"/>
  <c r="K357"/>
  <c r="I357"/>
  <c r="H357"/>
  <c r="G357"/>
  <c r="U354"/>
  <c r="U353" s="1"/>
  <c r="U352" s="1"/>
  <c r="S354"/>
  <c r="S353" s="1"/>
  <c r="S352" s="1"/>
  <c r="P354"/>
  <c r="P353" s="1"/>
  <c r="P352" s="1"/>
  <c r="L354"/>
  <c r="T353"/>
  <c r="T352" s="1"/>
  <c r="R353"/>
  <c r="R352" s="1"/>
  <c r="Q353"/>
  <c r="Q352" s="1"/>
  <c r="O353"/>
  <c r="O352" s="1"/>
  <c r="N353"/>
  <c r="N352" s="1"/>
  <c r="M353"/>
  <c r="M352" s="1"/>
  <c r="K353"/>
  <c r="K352" s="1"/>
  <c r="J353"/>
  <c r="J352" s="1"/>
  <c r="I353"/>
  <c r="I352" s="1"/>
  <c r="H353"/>
  <c r="H352" s="1"/>
  <c r="G353"/>
  <c r="G352" s="1"/>
  <c r="U351"/>
  <c r="U350" s="1"/>
  <c r="U349" s="1"/>
  <c r="S351"/>
  <c r="S350" s="1"/>
  <c r="S349" s="1"/>
  <c r="P351"/>
  <c r="P350" s="1"/>
  <c r="P349" s="1"/>
  <c r="L351"/>
  <c r="T350"/>
  <c r="T349" s="1"/>
  <c r="R350"/>
  <c r="R349" s="1"/>
  <c r="Q350"/>
  <c r="Q349" s="1"/>
  <c r="O350"/>
  <c r="O349" s="1"/>
  <c r="N350"/>
  <c r="N349" s="1"/>
  <c r="M350"/>
  <c r="M349" s="1"/>
  <c r="K350"/>
  <c r="K349" s="1"/>
  <c r="J350"/>
  <c r="J349" s="1"/>
  <c r="I350"/>
  <c r="H350"/>
  <c r="H349" s="1"/>
  <c r="G350"/>
  <c r="G349" s="1"/>
  <c r="L348"/>
  <c r="U347"/>
  <c r="T347"/>
  <c r="S347"/>
  <c r="R347"/>
  <c r="Q347"/>
  <c r="P347"/>
  <c r="O347"/>
  <c r="N347"/>
  <c r="M347"/>
  <c r="K347"/>
  <c r="J347"/>
  <c r="I347"/>
  <c r="H347"/>
  <c r="G347"/>
  <c r="U346"/>
  <c r="U345" s="1"/>
  <c r="S346"/>
  <c r="S345" s="1"/>
  <c r="P346"/>
  <c r="P345" s="1"/>
  <c r="L346"/>
  <c r="T345"/>
  <c r="R345"/>
  <c r="Q345"/>
  <c r="O345"/>
  <c r="N345"/>
  <c r="M345"/>
  <c r="K345"/>
  <c r="J345"/>
  <c r="I345"/>
  <c r="H345"/>
  <c r="G345"/>
  <c r="U344"/>
  <c r="U343" s="1"/>
  <c r="S344"/>
  <c r="S343" s="1"/>
  <c r="P344"/>
  <c r="P343" s="1"/>
  <c r="L344"/>
  <c r="T343"/>
  <c r="R343"/>
  <c r="Q343"/>
  <c r="O343"/>
  <c r="N343"/>
  <c r="M343"/>
  <c r="K343"/>
  <c r="J343"/>
  <c r="I343"/>
  <c r="H343"/>
  <c r="G343"/>
  <c r="U341"/>
  <c r="U340" s="1"/>
  <c r="U339" s="1"/>
  <c r="S341"/>
  <c r="S340" s="1"/>
  <c r="S339" s="1"/>
  <c r="P341"/>
  <c r="P340" s="1"/>
  <c r="P339" s="1"/>
  <c r="L341"/>
  <c r="T340"/>
  <c r="T339" s="1"/>
  <c r="R340"/>
  <c r="R339" s="1"/>
  <c r="Q340"/>
  <c r="Q339" s="1"/>
  <c r="O340"/>
  <c r="O339" s="1"/>
  <c r="N340"/>
  <c r="N339" s="1"/>
  <c r="M340"/>
  <c r="M339" s="1"/>
  <c r="K340"/>
  <c r="K339" s="1"/>
  <c r="J340"/>
  <c r="J339" s="1"/>
  <c r="I340"/>
  <c r="H340"/>
  <c r="H339" s="1"/>
  <c r="G340"/>
  <c r="G339" s="1"/>
  <c r="U338"/>
  <c r="U337" s="1"/>
  <c r="S338"/>
  <c r="S337" s="1"/>
  <c r="P338"/>
  <c r="P337" s="1"/>
  <c r="L338"/>
  <c r="T337"/>
  <c r="R337"/>
  <c r="Q337"/>
  <c r="O337"/>
  <c r="N337"/>
  <c r="M337"/>
  <c r="K337"/>
  <c r="J337"/>
  <c r="I337"/>
  <c r="H337"/>
  <c r="G337"/>
  <c r="U336"/>
  <c r="U335" s="1"/>
  <c r="S336"/>
  <c r="S335" s="1"/>
  <c r="P336"/>
  <c r="P335" s="1"/>
  <c r="L336"/>
  <c r="T335"/>
  <c r="R335"/>
  <c r="Q335"/>
  <c r="O335"/>
  <c r="N335"/>
  <c r="M335"/>
  <c r="K335"/>
  <c r="J335"/>
  <c r="I335"/>
  <c r="H335"/>
  <c r="G335"/>
  <c r="U334"/>
  <c r="U333" s="1"/>
  <c r="S334"/>
  <c r="S333" s="1"/>
  <c r="P334"/>
  <c r="P333" s="1"/>
  <c r="L334"/>
  <c r="T333"/>
  <c r="R333"/>
  <c r="Q333"/>
  <c r="O333"/>
  <c r="N333"/>
  <c r="M333"/>
  <c r="K333"/>
  <c r="J333"/>
  <c r="I333"/>
  <c r="H333"/>
  <c r="G333"/>
  <c r="U331"/>
  <c r="U330" s="1"/>
  <c r="S331"/>
  <c r="S330" s="1"/>
  <c r="P331"/>
  <c r="P330" s="1"/>
  <c r="L331"/>
  <c r="T330"/>
  <c r="R330"/>
  <c r="Q330"/>
  <c r="O330"/>
  <c r="N330"/>
  <c r="M330"/>
  <c r="K330"/>
  <c r="J330"/>
  <c r="I330"/>
  <c r="H330"/>
  <c r="G330"/>
  <c r="U329"/>
  <c r="U328" s="1"/>
  <c r="S329"/>
  <c r="S328" s="1"/>
  <c r="P329"/>
  <c r="P328" s="1"/>
  <c r="L329"/>
  <c r="T328"/>
  <c r="R328"/>
  <c r="Q328"/>
  <c r="O328"/>
  <c r="N328"/>
  <c r="M328"/>
  <c r="K328"/>
  <c r="J328"/>
  <c r="I328"/>
  <c r="H328"/>
  <c r="G328"/>
  <c r="L327"/>
  <c r="U326"/>
  <c r="S326"/>
  <c r="P326"/>
  <c r="L326"/>
  <c r="U325"/>
  <c r="S325"/>
  <c r="P325"/>
  <c r="P324" s="1"/>
  <c r="L325"/>
  <c r="T324"/>
  <c r="R324"/>
  <c r="Q324"/>
  <c r="O324"/>
  <c r="N324"/>
  <c r="M324"/>
  <c r="K324"/>
  <c r="J324"/>
  <c r="I324"/>
  <c r="H324"/>
  <c r="G324"/>
  <c r="U323"/>
  <c r="U322" s="1"/>
  <c r="S323"/>
  <c r="S322" s="1"/>
  <c r="P323"/>
  <c r="P322" s="1"/>
  <c r="L323"/>
  <c r="T322"/>
  <c r="R322"/>
  <c r="Q322"/>
  <c r="O322"/>
  <c r="N322"/>
  <c r="M322"/>
  <c r="K322"/>
  <c r="J322"/>
  <c r="I322"/>
  <c r="H322"/>
  <c r="G322"/>
  <c r="U321"/>
  <c r="S321"/>
  <c r="P321"/>
  <c r="L321"/>
  <c r="U320"/>
  <c r="S320"/>
  <c r="P320"/>
  <c r="L320"/>
  <c r="U319"/>
  <c r="S319"/>
  <c r="P319"/>
  <c r="L319"/>
  <c r="T318"/>
  <c r="R318"/>
  <c r="Q318"/>
  <c r="O318"/>
  <c r="N318"/>
  <c r="M318"/>
  <c r="K318"/>
  <c r="J318"/>
  <c r="I318"/>
  <c r="H318"/>
  <c r="G318"/>
  <c r="U316"/>
  <c r="U315" s="1"/>
  <c r="S316"/>
  <c r="S315" s="1"/>
  <c r="P316"/>
  <c r="P315" s="1"/>
  <c r="L316"/>
  <c r="T315"/>
  <c r="R315"/>
  <c r="Q315"/>
  <c r="O315"/>
  <c r="N315"/>
  <c r="M315"/>
  <c r="K315"/>
  <c r="J315"/>
  <c r="I315"/>
  <c r="H315"/>
  <c r="G315"/>
  <c r="U314"/>
  <c r="U313" s="1"/>
  <c r="S314"/>
  <c r="S313" s="1"/>
  <c r="P314"/>
  <c r="P313" s="1"/>
  <c r="L314"/>
  <c r="T313"/>
  <c r="R313"/>
  <c r="Q313"/>
  <c r="O313"/>
  <c r="N313"/>
  <c r="M313"/>
  <c r="K313"/>
  <c r="J313"/>
  <c r="I313"/>
  <c r="H313"/>
  <c r="G313"/>
  <c r="U311"/>
  <c r="U310" s="1"/>
  <c r="U309" s="1"/>
  <c r="S311"/>
  <c r="S310" s="1"/>
  <c r="S309" s="1"/>
  <c r="P311"/>
  <c r="P310" s="1"/>
  <c r="P309" s="1"/>
  <c r="L311"/>
  <c r="T310"/>
  <c r="T309" s="1"/>
  <c r="R310"/>
  <c r="R309" s="1"/>
  <c r="Q310"/>
  <c r="Q309" s="1"/>
  <c r="O310"/>
  <c r="O309" s="1"/>
  <c r="N310"/>
  <c r="N309" s="1"/>
  <c r="M310"/>
  <c r="M309" s="1"/>
  <c r="K310"/>
  <c r="K309" s="1"/>
  <c r="J310"/>
  <c r="J309" s="1"/>
  <c r="I310"/>
  <c r="I309" s="1"/>
  <c r="H310"/>
  <c r="H309" s="1"/>
  <c r="G310"/>
  <c r="G309" s="1"/>
  <c r="U308"/>
  <c r="U307" s="1"/>
  <c r="S308"/>
  <c r="S307" s="1"/>
  <c r="P308"/>
  <c r="P307" s="1"/>
  <c r="L308"/>
  <c r="T307"/>
  <c r="R307"/>
  <c r="Q307"/>
  <c r="O307"/>
  <c r="N307"/>
  <c r="M307"/>
  <c r="K307"/>
  <c r="J307"/>
  <c r="I307"/>
  <c r="H307"/>
  <c r="G307"/>
  <c r="U306"/>
  <c r="S306"/>
  <c r="P306"/>
  <c r="L306"/>
  <c r="U305"/>
  <c r="S305"/>
  <c r="P305"/>
  <c r="L305"/>
  <c r="T304"/>
  <c r="R304"/>
  <c r="Q304"/>
  <c r="O304"/>
  <c r="N304"/>
  <c r="M304"/>
  <c r="K304"/>
  <c r="J304"/>
  <c r="I304"/>
  <c r="H304"/>
  <c r="G304"/>
  <c r="U303"/>
  <c r="U302" s="1"/>
  <c r="S303"/>
  <c r="S302" s="1"/>
  <c r="P303"/>
  <c r="P302" s="1"/>
  <c r="L303"/>
  <c r="T302"/>
  <c r="R302"/>
  <c r="Q302"/>
  <c r="O302"/>
  <c r="N302"/>
  <c r="M302"/>
  <c r="K302"/>
  <c r="J302"/>
  <c r="I302"/>
  <c r="H302"/>
  <c r="G302"/>
  <c r="U301"/>
  <c r="S301"/>
  <c r="P301"/>
  <c r="L301"/>
  <c r="U300"/>
  <c r="S300"/>
  <c r="P300"/>
  <c r="L300"/>
  <c r="T299"/>
  <c r="R299"/>
  <c r="Q299"/>
  <c r="O299"/>
  <c r="N299"/>
  <c r="M299"/>
  <c r="K299"/>
  <c r="J299"/>
  <c r="I299"/>
  <c r="H299"/>
  <c r="G299"/>
  <c r="U298"/>
  <c r="U297" s="1"/>
  <c r="S298"/>
  <c r="S297" s="1"/>
  <c r="P298"/>
  <c r="P297" s="1"/>
  <c r="L298"/>
  <c r="T297"/>
  <c r="R297"/>
  <c r="Q297"/>
  <c r="O297"/>
  <c r="N297"/>
  <c r="M297"/>
  <c r="K297"/>
  <c r="J297"/>
  <c r="I297"/>
  <c r="H297"/>
  <c r="G297"/>
  <c r="U295"/>
  <c r="U294" s="1"/>
  <c r="S295"/>
  <c r="S294" s="1"/>
  <c r="P295"/>
  <c r="P294" s="1"/>
  <c r="L295"/>
  <c r="T294"/>
  <c r="R294"/>
  <c r="Q294"/>
  <c r="O294"/>
  <c r="N294"/>
  <c r="M294"/>
  <c r="K294"/>
  <c r="J294"/>
  <c r="I294"/>
  <c r="H294"/>
  <c r="G294"/>
  <c r="U293"/>
  <c r="S293"/>
  <c r="P293"/>
  <c r="L293"/>
  <c r="U292"/>
  <c r="S292"/>
  <c r="P292"/>
  <c r="P291" s="1"/>
  <c r="L292"/>
  <c r="T291"/>
  <c r="R291"/>
  <c r="Q291"/>
  <c r="O291"/>
  <c r="N291"/>
  <c r="M291"/>
  <c r="K291"/>
  <c r="J291"/>
  <c r="I291"/>
  <c r="H291"/>
  <c r="G291"/>
  <c r="U289"/>
  <c r="U288" s="1"/>
  <c r="S289"/>
  <c r="S288" s="1"/>
  <c r="P289"/>
  <c r="P288" s="1"/>
  <c r="L289"/>
  <c r="T288"/>
  <c r="R288"/>
  <c r="Q288"/>
  <c r="O288"/>
  <c r="N288"/>
  <c r="M288"/>
  <c r="K288"/>
  <c r="J288"/>
  <c r="I288"/>
  <c r="H288"/>
  <c r="G288"/>
  <c r="U287"/>
  <c r="U286" s="1"/>
  <c r="S287"/>
  <c r="S286" s="1"/>
  <c r="P287"/>
  <c r="P286" s="1"/>
  <c r="L287"/>
  <c r="T286"/>
  <c r="R286"/>
  <c r="Q286"/>
  <c r="O286"/>
  <c r="N286"/>
  <c r="M286"/>
  <c r="K286"/>
  <c r="J286"/>
  <c r="I286"/>
  <c r="H286"/>
  <c r="G286"/>
  <c r="U285"/>
  <c r="S285"/>
  <c r="P285"/>
  <c r="L285"/>
  <c r="U284"/>
  <c r="S284"/>
  <c r="P284"/>
  <c r="L284"/>
  <c r="T283"/>
  <c r="R283"/>
  <c r="Q283"/>
  <c r="O283"/>
  <c r="N283"/>
  <c r="M283"/>
  <c r="K283"/>
  <c r="J283"/>
  <c r="I283"/>
  <c r="H283"/>
  <c r="G283"/>
  <c r="U282"/>
  <c r="S282"/>
  <c r="P282"/>
  <c r="L282"/>
  <c r="U281"/>
  <c r="S281"/>
  <c r="P281"/>
  <c r="L281"/>
  <c r="U280"/>
  <c r="S280"/>
  <c r="P280"/>
  <c r="L280"/>
  <c r="T279"/>
  <c r="R279"/>
  <c r="Q279"/>
  <c r="O279"/>
  <c r="N279"/>
  <c r="M279"/>
  <c r="K279"/>
  <c r="J279"/>
  <c r="I279"/>
  <c r="H279"/>
  <c r="G279"/>
  <c r="U278"/>
  <c r="U277" s="1"/>
  <c r="S278"/>
  <c r="S277" s="1"/>
  <c r="P278"/>
  <c r="P277" s="1"/>
  <c r="L278"/>
  <c r="T277"/>
  <c r="R277"/>
  <c r="Q277"/>
  <c r="O277"/>
  <c r="N277"/>
  <c r="M277"/>
  <c r="K277"/>
  <c r="J277"/>
  <c r="I277"/>
  <c r="H277"/>
  <c r="G277"/>
  <c r="U275"/>
  <c r="U274" s="1"/>
  <c r="S275"/>
  <c r="S274" s="1"/>
  <c r="P275"/>
  <c r="P274" s="1"/>
  <c r="L275"/>
  <c r="T274"/>
  <c r="R274"/>
  <c r="Q274"/>
  <c r="O274"/>
  <c r="N274"/>
  <c r="M274"/>
  <c r="K274"/>
  <c r="J274"/>
  <c r="I274"/>
  <c r="H274"/>
  <c r="G274"/>
  <c r="U273"/>
  <c r="S273"/>
  <c r="P273"/>
  <c r="L273"/>
  <c r="U272"/>
  <c r="U271" s="1"/>
  <c r="S272"/>
  <c r="S271" s="1"/>
  <c r="P272"/>
  <c r="L272"/>
  <c r="T271"/>
  <c r="R271"/>
  <c r="Q271"/>
  <c r="O271"/>
  <c r="N271"/>
  <c r="M271"/>
  <c r="K271"/>
  <c r="J271"/>
  <c r="I271"/>
  <c r="H271"/>
  <c r="G271"/>
  <c r="U270"/>
  <c r="U269" s="1"/>
  <c r="S270"/>
  <c r="S269" s="1"/>
  <c r="P270"/>
  <c r="P269" s="1"/>
  <c r="L270"/>
  <c r="T269"/>
  <c r="R269"/>
  <c r="Q269"/>
  <c r="O269"/>
  <c r="N269"/>
  <c r="M269"/>
  <c r="K269"/>
  <c r="J269"/>
  <c r="I269"/>
  <c r="H269"/>
  <c r="G269"/>
  <c r="U268"/>
  <c r="U267" s="1"/>
  <c r="S268"/>
  <c r="S267" s="1"/>
  <c r="P268"/>
  <c r="P267" s="1"/>
  <c r="L268"/>
  <c r="T267"/>
  <c r="R267"/>
  <c r="Q267"/>
  <c r="O267"/>
  <c r="N267"/>
  <c r="M267"/>
  <c r="K267"/>
  <c r="J267"/>
  <c r="I267"/>
  <c r="H267"/>
  <c r="G267"/>
  <c r="U265"/>
  <c r="S265"/>
  <c r="P265"/>
  <c r="L265"/>
  <c r="U264"/>
  <c r="S264"/>
  <c r="S263" s="1"/>
  <c r="P264"/>
  <c r="P263" s="1"/>
  <c r="L264"/>
  <c r="T263"/>
  <c r="R263"/>
  <c r="Q263"/>
  <c r="O263"/>
  <c r="N263"/>
  <c r="M263"/>
  <c r="K263"/>
  <c r="J263"/>
  <c r="I263"/>
  <c r="H263"/>
  <c r="G263"/>
  <c r="U262"/>
  <c r="S262"/>
  <c r="P262"/>
  <c r="L262"/>
  <c r="U261"/>
  <c r="S261"/>
  <c r="P261"/>
  <c r="L261"/>
  <c r="U260"/>
  <c r="S260"/>
  <c r="P260"/>
  <c r="L260"/>
  <c r="U259"/>
  <c r="S259"/>
  <c r="P259"/>
  <c r="P258" s="1"/>
  <c r="L259"/>
  <c r="T258"/>
  <c r="R258"/>
  <c r="Q258"/>
  <c r="O258"/>
  <c r="N258"/>
  <c r="M258"/>
  <c r="K258"/>
  <c r="J258"/>
  <c r="I258"/>
  <c r="H258"/>
  <c r="G258"/>
  <c r="U257"/>
  <c r="S257"/>
  <c r="P257"/>
  <c r="L257"/>
  <c r="U256"/>
  <c r="S256"/>
  <c r="P256"/>
  <c r="L256"/>
  <c r="U255"/>
  <c r="S255"/>
  <c r="P255"/>
  <c r="L255"/>
  <c r="T254"/>
  <c r="R254"/>
  <c r="Q254"/>
  <c r="O254"/>
  <c r="N254"/>
  <c r="M254"/>
  <c r="K254"/>
  <c r="J254"/>
  <c r="I254"/>
  <c r="H254"/>
  <c r="G254"/>
  <c r="U253"/>
  <c r="U252" s="1"/>
  <c r="S253"/>
  <c r="S252" s="1"/>
  <c r="P253"/>
  <c r="P252" s="1"/>
  <c r="L253"/>
  <c r="T252"/>
  <c r="R252"/>
  <c r="Q252"/>
  <c r="O252"/>
  <c r="N252"/>
  <c r="M252"/>
  <c r="K252"/>
  <c r="J252"/>
  <c r="I252"/>
  <c r="H252"/>
  <c r="G252"/>
  <c r="U250"/>
  <c r="U249" s="1"/>
  <c r="U248" s="1"/>
  <c r="S250"/>
  <c r="S249" s="1"/>
  <c r="S248" s="1"/>
  <c r="P250"/>
  <c r="P249" s="1"/>
  <c r="P248" s="1"/>
  <c r="L250"/>
  <c r="T249"/>
  <c r="T248" s="1"/>
  <c r="R249"/>
  <c r="R248" s="1"/>
  <c r="Q249"/>
  <c r="Q248" s="1"/>
  <c r="O249"/>
  <c r="O248" s="1"/>
  <c r="N249"/>
  <c r="N248" s="1"/>
  <c r="M249"/>
  <c r="M248" s="1"/>
  <c r="K249"/>
  <c r="K248" s="1"/>
  <c r="J249"/>
  <c r="J248" s="1"/>
  <c r="I249"/>
  <c r="I248" s="1"/>
  <c r="H249"/>
  <c r="H248" s="1"/>
  <c r="G249"/>
  <c r="G248" s="1"/>
  <c r="U247"/>
  <c r="U246" s="1"/>
  <c r="U245" s="1"/>
  <c r="S247"/>
  <c r="S246" s="1"/>
  <c r="S245" s="1"/>
  <c r="P247"/>
  <c r="P246" s="1"/>
  <c r="P245" s="1"/>
  <c r="L247"/>
  <c r="T246"/>
  <c r="T245" s="1"/>
  <c r="R246"/>
  <c r="R245" s="1"/>
  <c r="Q246"/>
  <c r="Q245" s="1"/>
  <c r="O246"/>
  <c r="O245" s="1"/>
  <c r="N246"/>
  <c r="N245" s="1"/>
  <c r="M246"/>
  <c r="M245" s="1"/>
  <c r="K246"/>
  <c r="K245" s="1"/>
  <c r="J246"/>
  <c r="J245" s="1"/>
  <c r="I246"/>
  <c r="L246" s="1"/>
  <c r="U244"/>
  <c r="U243" s="1"/>
  <c r="S244"/>
  <c r="S243" s="1"/>
  <c r="P244"/>
  <c r="P243" s="1"/>
  <c r="L244"/>
  <c r="T243"/>
  <c r="R243"/>
  <c r="Q243"/>
  <c r="O243"/>
  <c r="N243"/>
  <c r="M243"/>
  <c r="K243"/>
  <c r="J243"/>
  <c r="I243"/>
  <c r="H243"/>
  <c r="G243"/>
  <c r="U242"/>
  <c r="U241" s="1"/>
  <c r="S242"/>
  <c r="S241" s="1"/>
  <c r="P242"/>
  <c r="P241" s="1"/>
  <c r="L242"/>
  <c r="T241"/>
  <c r="R241"/>
  <c r="Q241"/>
  <c r="O241"/>
  <c r="N241"/>
  <c r="M241"/>
  <c r="K241"/>
  <c r="J241"/>
  <c r="I241"/>
  <c r="H241"/>
  <c r="G241"/>
  <c r="U239"/>
  <c r="S239"/>
  <c r="P239"/>
  <c r="L239"/>
  <c r="U238"/>
  <c r="S238"/>
  <c r="P238"/>
  <c r="L238"/>
  <c r="T237"/>
  <c r="T236" s="1"/>
  <c r="R237"/>
  <c r="R236" s="1"/>
  <c r="Q237"/>
  <c r="Q236" s="1"/>
  <c r="O237"/>
  <c r="O236" s="1"/>
  <c r="N237"/>
  <c r="N236" s="1"/>
  <c r="M237"/>
  <c r="M236" s="1"/>
  <c r="K237"/>
  <c r="K236" s="1"/>
  <c r="J237"/>
  <c r="J236" s="1"/>
  <c r="I237"/>
  <c r="I236" s="1"/>
  <c r="H237"/>
  <c r="H236" s="1"/>
  <c r="G237"/>
  <c r="G236" s="1"/>
  <c r="U235"/>
  <c r="U234" s="1"/>
  <c r="U233" s="1"/>
  <c r="S235"/>
  <c r="S234" s="1"/>
  <c r="S233" s="1"/>
  <c r="P235"/>
  <c r="P234" s="1"/>
  <c r="P233" s="1"/>
  <c r="L235"/>
  <c r="T234"/>
  <c r="T233" s="1"/>
  <c r="R234"/>
  <c r="R233" s="1"/>
  <c r="Q234"/>
  <c r="Q233" s="1"/>
  <c r="O234"/>
  <c r="O233" s="1"/>
  <c r="N234"/>
  <c r="N233" s="1"/>
  <c r="M234"/>
  <c r="M233" s="1"/>
  <c r="K234"/>
  <c r="K233" s="1"/>
  <c r="J234"/>
  <c r="J233" s="1"/>
  <c r="I234"/>
  <c r="I233" s="1"/>
  <c r="L233" s="1"/>
  <c r="H234"/>
  <c r="H233" s="1"/>
  <c r="G234"/>
  <c r="G233" s="1"/>
  <c r="U232"/>
  <c r="S232"/>
  <c r="P232"/>
  <c r="U231"/>
  <c r="S231"/>
  <c r="P231"/>
  <c r="L231"/>
  <c r="T230"/>
  <c r="R230"/>
  <c r="Q230"/>
  <c r="O230"/>
  <c r="N230"/>
  <c r="M230"/>
  <c r="K230"/>
  <c r="J230"/>
  <c r="I230"/>
  <c r="L230" s="1"/>
  <c r="H230"/>
  <c r="G230"/>
  <c r="U229"/>
  <c r="S229"/>
  <c r="P229"/>
  <c r="U228"/>
  <c r="S228"/>
  <c r="P228"/>
  <c r="L228"/>
  <c r="U227"/>
  <c r="S227"/>
  <c r="P227"/>
  <c r="L227"/>
  <c r="T226"/>
  <c r="R226"/>
  <c r="Q226"/>
  <c r="O226"/>
  <c r="N226"/>
  <c r="M226"/>
  <c r="K226"/>
  <c r="J226"/>
  <c r="I226"/>
  <c r="L226" s="1"/>
  <c r="H226"/>
  <c r="G226"/>
  <c r="U225"/>
  <c r="S225"/>
  <c r="P225"/>
  <c r="U224"/>
  <c r="S224"/>
  <c r="P224"/>
  <c r="U223"/>
  <c r="S223"/>
  <c r="P223"/>
  <c r="U222"/>
  <c r="S222"/>
  <c r="P222"/>
  <c r="U221"/>
  <c r="S221"/>
  <c r="P221"/>
  <c r="L221"/>
  <c r="T220"/>
  <c r="R220"/>
  <c r="Q220"/>
  <c r="O220"/>
  <c r="N220"/>
  <c r="M220"/>
  <c r="K220"/>
  <c r="J220"/>
  <c r="I220"/>
  <c r="L220" s="1"/>
  <c r="H220"/>
  <c r="G220"/>
  <c r="U219"/>
  <c r="S219"/>
  <c r="P219"/>
  <c r="U218"/>
  <c r="S218"/>
  <c r="P218"/>
  <c r="U217"/>
  <c r="S217"/>
  <c r="P217"/>
  <c r="L217"/>
  <c r="T216"/>
  <c r="R216"/>
  <c r="Q216"/>
  <c r="O216"/>
  <c r="N216"/>
  <c r="M216"/>
  <c r="K216"/>
  <c r="J216"/>
  <c r="I216"/>
  <c r="L216" s="1"/>
  <c r="H216"/>
  <c r="G216"/>
  <c r="U215"/>
  <c r="S215"/>
  <c r="P215"/>
  <c r="U214"/>
  <c r="S214"/>
  <c r="P214"/>
  <c r="L214"/>
  <c r="T213"/>
  <c r="R213"/>
  <c r="Q213"/>
  <c r="O213"/>
  <c r="N213"/>
  <c r="M213"/>
  <c r="K213"/>
  <c r="J213"/>
  <c r="I213"/>
  <c r="L213" s="1"/>
  <c r="H213"/>
  <c r="G213"/>
  <c r="U212"/>
  <c r="U211" s="1"/>
  <c r="S212"/>
  <c r="S211" s="1"/>
  <c r="P212"/>
  <c r="P211" s="1"/>
  <c r="L212"/>
  <c r="T211"/>
  <c r="R211"/>
  <c r="Q211"/>
  <c r="O211"/>
  <c r="N211"/>
  <c r="M211"/>
  <c r="K211"/>
  <c r="J211"/>
  <c r="I211"/>
  <c r="H211"/>
  <c r="G211"/>
  <c r="U209"/>
  <c r="U208" s="1"/>
  <c r="U207" s="1"/>
  <c r="P209"/>
  <c r="P208" s="1"/>
  <c r="P207" s="1"/>
  <c r="L209"/>
  <c r="T208"/>
  <c r="T207" s="1"/>
  <c r="S208"/>
  <c r="S207" s="1"/>
  <c r="R208"/>
  <c r="R207" s="1"/>
  <c r="Q208"/>
  <c r="Q207" s="1"/>
  <c r="O208"/>
  <c r="O207" s="1"/>
  <c r="N208"/>
  <c r="N207" s="1"/>
  <c r="M208"/>
  <c r="M207" s="1"/>
  <c r="K208"/>
  <c r="K207" s="1"/>
  <c r="J208"/>
  <c r="J207" s="1"/>
  <c r="I208"/>
  <c r="I207" s="1"/>
  <c r="H208"/>
  <c r="H207" s="1"/>
  <c r="G208"/>
  <c r="G207" s="1"/>
  <c r="U206"/>
  <c r="U205" s="1"/>
  <c r="S206"/>
  <c r="S205" s="1"/>
  <c r="P206"/>
  <c r="P205" s="1"/>
  <c r="L206"/>
  <c r="T205"/>
  <c r="R205"/>
  <c r="Q205"/>
  <c r="O205"/>
  <c r="N205"/>
  <c r="M205"/>
  <c r="K205"/>
  <c r="J205"/>
  <c r="I205"/>
  <c r="H205"/>
  <c r="G205"/>
  <c r="U204"/>
  <c r="U203" s="1"/>
  <c r="S204"/>
  <c r="S203" s="1"/>
  <c r="P204"/>
  <c r="P203" s="1"/>
  <c r="L204"/>
  <c r="T203"/>
  <c r="R203"/>
  <c r="Q203"/>
  <c r="O203"/>
  <c r="N203"/>
  <c r="M203"/>
  <c r="K203"/>
  <c r="J203"/>
  <c r="I203"/>
  <c r="H203"/>
  <c r="G203"/>
  <c r="L201"/>
  <c r="U200"/>
  <c r="T200"/>
  <c r="S200"/>
  <c r="R200"/>
  <c r="Q200"/>
  <c r="P200"/>
  <c r="O200"/>
  <c r="N200"/>
  <c r="M200"/>
  <c r="K200"/>
  <c r="J200"/>
  <c r="I200"/>
  <c r="H200"/>
  <c r="G200"/>
  <c r="L199"/>
  <c r="L198"/>
  <c r="U197"/>
  <c r="T197"/>
  <c r="S197"/>
  <c r="R197"/>
  <c r="Q197"/>
  <c r="P197"/>
  <c r="O197"/>
  <c r="N197"/>
  <c r="M197"/>
  <c r="K197"/>
  <c r="J197"/>
  <c r="I197"/>
  <c r="H197"/>
  <c r="G197"/>
  <c r="L196"/>
  <c r="U195"/>
  <c r="T195"/>
  <c r="S195"/>
  <c r="R195"/>
  <c r="Q195"/>
  <c r="P195"/>
  <c r="O195"/>
  <c r="N195"/>
  <c r="M195"/>
  <c r="K195"/>
  <c r="J195"/>
  <c r="I195"/>
  <c r="H195"/>
  <c r="G195"/>
  <c r="L193"/>
  <c r="U192"/>
  <c r="T192"/>
  <c r="S192"/>
  <c r="R192"/>
  <c r="Q192"/>
  <c r="P192"/>
  <c r="O192"/>
  <c r="N192"/>
  <c r="M192"/>
  <c r="K192"/>
  <c r="J192"/>
  <c r="I192"/>
  <c r="H192"/>
  <c r="G192"/>
  <c r="U191"/>
  <c r="U190" s="1"/>
  <c r="S191"/>
  <c r="S190" s="1"/>
  <c r="P191"/>
  <c r="P190" s="1"/>
  <c r="L191"/>
  <c r="T190"/>
  <c r="R190"/>
  <c r="Q190"/>
  <c r="O190"/>
  <c r="N190"/>
  <c r="M190"/>
  <c r="K190"/>
  <c r="J190"/>
  <c r="I190"/>
  <c r="H190"/>
  <c r="G190"/>
  <c r="U188"/>
  <c r="U187" s="1"/>
  <c r="U186" s="1"/>
  <c r="S188"/>
  <c r="S187" s="1"/>
  <c r="S186" s="1"/>
  <c r="P188"/>
  <c r="P187" s="1"/>
  <c r="P186" s="1"/>
  <c r="L188"/>
  <c r="T187"/>
  <c r="T186" s="1"/>
  <c r="R187"/>
  <c r="R186" s="1"/>
  <c r="Q187"/>
  <c r="Q186" s="1"/>
  <c r="O187"/>
  <c r="O186" s="1"/>
  <c r="N187"/>
  <c r="N186" s="1"/>
  <c r="M187"/>
  <c r="M186" s="1"/>
  <c r="K187"/>
  <c r="K186" s="1"/>
  <c r="J187"/>
  <c r="J186" s="1"/>
  <c r="I187"/>
  <c r="I186" s="1"/>
  <c r="H187"/>
  <c r="H186" s="1"/>
  <c r="G187"/>
  <c r="G186" s="1"/>
  <c r="U185"/>
  <c r="U184" s="1"/>
  <c r="S185"/>
  <c r="S184" s="1"/>
  <c r="P185"/>
  <c r="P184" s="1"/>
  <c r="L185"/>
  <c r="T184"/>
  <c r="R184"/>
  <c r="Q184"/>
  <c r="O184"/>
  <c r="N184"/>
  <c r="M184"/>
  <c r="K184"/>
  <c r="J184"/>
  <c r="I184"/>
  <c r="H184"/>
  <c r="G184"/>
  <c r="U183"/>
  <c r="U182" s="1"/>
  <c r="S183"/>
  <c r="S182" s="1"/>
  <c r="P183"/>
  <c r="P182" s="1"/>
  <c r="L183"/>
  <c r="T182"/>
  <c r="R182"/>
  <c r="Q182"/>
  <c r="O182"/>
  <c r="N182"/>
  <c r="M182"/>
  <c r="K182"/>
  <c r="J182"/>
  <c r="I182"/>
  <c r="H182"/>
  <c r="G182"/>
  <c r="U180"/>
  <c r="S180"/>
  <c r="P180"/>
  <c r="L180"/>
  <c r="U179"/>
  <c r="S179"/>
  <c r="P179"/>
  <c r="L179"/>
  <c r="T178"/>
  <c r="R178"/>
  <c r="Q178"/>
  <c r="O178"/>
  <c r="N178"/>
  <c r="M178"/>
  <c r="K178"/>
  <c r="J178"/>
  <c r="I178"/>
  <c r="H178"/>
  <c r="G178"/>
  <c r="U177"/>
  <c r="U176" s="1"/>
  <c r="S177"/>
  <c r="S176" s="1"/>
  <c r="P177"/>
  <c r="P176" s="1"/>
  <c r="L177"/>
  <c r="T176"/>
  <c r="R176"/>
  <c r="Q176"/>
  <c r="O176"/>
  <c r="N176"/>
  <c r="M176"/>
  <c r="K176"/>
  <c r="J176"/>
  <c r="I176"/>
  <c r="H176"/>
  <c r="G176"/>
  <c r="S174"/>
  <c r="P174"/>
  <c r="L174"/>
  <c r="U173"/>
  <c r="U172" s="1"/>
  <c r="U171" s="1"/>
  <c r="S173"/>
  <c r="P173"/>
  <c r="L173"/>
  <c r="T172"/>
  <c r="T171" s="1"/>
  <c r="R172"/>
  <c r="R171" s="1"/>
  <c r="Q172"/>
  <c r="Q171" s="1"/>
  <c r="O172"/>
  <c r="O171" s="1"/>
  <c r="N172"/>
  <c r="N171" s="1"/>
  <c r="M172"/>
  <c r="M171" s="1"/>
  <c r="K172"/>
  <c r="K171" s="1"/>
  <c r="J172"/>
  <c r="J171" s="1"/>
  <c r="I172"/>
  <c r="H172"/>
  <c r="H171" s="1"/>
  <c r="G172"/>
  <c r="G171" s="1"/>
  <c r="P170"/>
  <c r="P169" s="1"/>
  <c r="P168" s="1"/>
  <c r="L170"/>
  <c r="U169"/>
  <c r="U168" s="1"/>
  <c r="T169"/>
  <c r="T168" s="1"/>
  <c r="S169"/>
  <c r="S168" s="1"/>
  <c r="R169"/>
  <c r="R168" s="1"/>
  <c r="Q169"/>
  <c r="Q168" s="1"/>
  <c r="O169"/>
  <c r="O168" s="1"/>
  <c r="N169"/>
  <c r="N168" s="1"/>
  <c r="M169"/>
  <c r="M168" s="1"/>
  <c r="K169"/>
  <c r="K168" s="1"/>
  <c r="J169"/>
  <c r="J168" s="1"/>
  <c r="I169"/>
  <c r="H169"/>
  <c r="H168" s="1"/>
  <c r="G169"/>
  <c r="G168" s="1"/>
  <c r="L167"/>
  <c r="U166"/>
  <c r="T166"/>
  <c r="S166"/>
  <c r="R166"/>
  <c r="Q166"/>
  <c r="P166"/>
  <c r="O166"/>
  <c r="N166"/>
  <c r="M166"/>
  <c r="K166"/>
  <c r="J166"/>
  <c r="I166"/>
  <c r="H166"/>
  <c r="G166"/>
  <c r="U165"/>
  <c r="U164" s="1"/>
  <c r="S165"/>
  <c r="S164" s="1"/>
  <c r="P165"/>
  <c r="P164" s="1"/>
  <c r="L165"/>
  <c r="T164"/>
  <c r="R164"/>
  <c r="Q164"/>
  <c r="O164"/>
  <c r="N164"/>
  <c r="M164"/>
  <c r="K164"/>
  <c r="J164"/>
  <c r="I164"/>
  <c r="H164"/>
  <c r="G164"/>
  <c r="U163"/>
  <c r="S163"/>
  <c r="P163"/>
  <c r="L163"/>
  <c r="U162"/>
  <c r="U161" s="1"/>
  <c r="S162"/>
  <c r="P162"/>
  <c r="P161" s="1"/>
  <c r="L162"/>
  <c r="T161"/>
  <c r="R161"/>
  <c r="Q161"/>
  <c r="O161"/>
  <c r="N161"/>
  <c r="M161"/>
  <c r="K161"/>
  <c r="J161"/>
  <c r="I161"/>
  <c r="H161"/>
  <c r="G161"/>
  <c r="U159"/>
  <c r="U158" s="1"/>
  <c r="U157" s="1"/>
  <c r="S159"/>
  <c r="S158" s="1"/>
  <c r="S157" s="1"/>
  <c r="P159"/>
  <c r="P158" s="1"/>
  <c r="P157" s="1"/>
  <c r="L159"/>
  <c r="T158"/>
  <c r="T157" s="1"/>
  <c r="R158"/>
  <c r="R157" s="1"/>
  <c r="Q158"/>
  <c r="Q157" s="1"/>
  <c r="O158"/>
  <c r="O157" s="1"/>
  <c r="N158"/>
  <c r="N157" s="1"/>
  <c r="M158"/>
  <c r="M157" s="1"/>
  <c r="K158"/>
  <c r="K157" s="1"/>
  <c r="J158"/>
  <c r="J157" s="1"/>
  <c r="I158"/>
  <c r="H158"/>
  <c r="H157" s="1"/>
  <c r="G158"/>
  <c r="G157" s="1"/>
  <c r="U156"/>
  <c r="U155" s="1"/>
  <c r="U154" s="1"/>
  <c r="S156"/>
  <c r="S155" s="1"/>
  <c r="S154" s="1"/>
  <c r="P156"/>
  <c r="P155" s="1"/>
  <c r="P154" s="1"/>
  <c r="L156"/>
  <c r="T155"/>
  <c r="T154" s="1"/>
  <c r="R155"/>
  <c r="R154" s="1"/>
  <c r="Q155"/>
  <c r="Q154" s="1"/>
  <c r="O155"/>
  <c r="O154" s="1"/>
  <c r="N155"/>
  <c r="N154" s="1"/>
  <c r="M155"/>
  <c r="M154" s="1"/>
  <c r="K155"/>
  <c r="K154" s="1"/>
  <c r="J155"/>
  <c r="J154" s="1"/>
  <c r="I155"/>
  <c r="H155"/>
  <c r="H154" s="1"/>
  <c r="G155"/>
  <c r="G154" s="1"/>
  <c r="U153"/>
  <c r="U152" s="1"/>
  <c r="S153"/>
  <c r="S152" s="1"/>
  <c r="P153"/>
  <c r="P152" s="1"/>
  <c r="L153"/>
  <c r="T152"/>
  <c r="R152"/>
  <c r="Q152"/>
  <c r="O152"/>
  <c r="N152"/>
  <c r="M152"/>
  <c r="K152"/>
  <c r="J152"/>
  <c r="I152"/>
  <c r="H152"/>
  <c r="G152"/>
  <c r="U151"/>
  <c r="U150" s="1"/>
  <c r="S151"/>
  <c r="S150" s="1"/>
  <c r="P151"/>
  <c r="P150" s="1"/>
  <c r="L151"/>
  <c r="T150"/>
  <c r="R150"/>
  <c r="Q150"/>
  <c r="O150"/>
  <c r="N150"/>
  <c r="M150"/>
  <c r="K150"/>
  <c r="J150"/>
  <c r="I150"/>
  <c r="H150"/>
  <c r="G150"/>
  <c r="U149"/>
  <c r="U148" s="1"/>
  <c r="S149"/>
  <c r="S148" s="1"/>
  <c r="P149"/>
  <c r="P148" s="1"/>
  <c r="L149"/>
  <c r="T148"/>
  <c r="R148"/>
  <c r="Q148"/>
  <c r="O148"/>
  <c r="N148"/>
  <c r="M148"/>
  <c r="K148"/>
  <c r="J148"/>
  <c r="I148"/>
  <c r="H148"/>
  <c r="G148"/>
  <c r="U147"/>
  <c r="U146" s="1"/>
  <c r="S147"/>
  <c r="S146" s="1"/>
  <c r="P147"/>
  <c r="P146" s="1"/>
  <c r="L147"/>
  <c r="T146"/>
  <c r="R146"/>
  <c r="Q146"/>
  <c r="O146"/>
  <c r="N146"/>
  <c r="M146"/>
  <c r="K146"/>
  <c r="J146"/>
  <c r="I146"/>
  <c r="H146"/>
  <c r="G146"/>
  <c r="U144"/>
  <c r="U143" s="1"/>
  <c r="U142" s="1"/>
  <c r="S144"/>
  <c r="S143" s="1"/>
  <c r="S142" s="1"/>
  <c r="P144"/>
  <c r="P143" s="1"/>
  <c r="P142" s="1"/>
  <c r="L144"/>
  <c r="T143"/>
  <c r="T142" s="1"/>
  <c r="R143"/>
  <c r="R142" s="1"/>
  <c r="Q143"/>
  <c r="Q142" s="1"/>
  <c r="O143"/>
  <c r="O142" s="1"/>
  <c r="N143"/>
  <c r="N142" s="1"/>
  <c r="M143"/>
  <c r="M142" s="1"/>
  <c r="K143"/>
  <c r="K142" s="1"/>
  <c r="J143"/>
  <c r="J142" s="1"/>
  <c r="I143"/>
  <c r="H143"/>
  <c r="H142" s="1"/>
  <c r="G143"/>
  <c r="G142" s="1"/>
  <c r="U141"/>
  <c r="U140" s="1"/>
  <c r="S141"/>
  <c r="S140" s="1"/>
  <c r="P141"/>
  <c r="P140" s="1"/>
  <c r="L141"/>
  <c r="T140"/>
  <c r="R140"/>
  <c r="Q140"/>
  <c r="O140"/>
  <c r="N140"/>
  <c r="M140"/>
  <c r="K140"/>
  <c r="J140"/>
  <c r="I140"/>
  <c r="H140"/>
  <c r="G140"/>
  <c r="U139"/>
  <c r="U138" s="1"/>
  <c r="S139"/>
  <c r="S138" s="1"/>
  <c r="P139"/>
  <c r="P138" s="1"/>
  <c r="L139"/>
  <c r="T138"/>
  <c r="R138"/>
  <c r="Q138"/>
  <c r="O138"/>
  <c r="N138"/>
  <c r="M138"/>
  <c r="K138"/>
  <c r="J138"/>
  <c r="I138"/>
  <c r="H138"/>
  <c r="G138"/>
  <c r="U136"/>
  <c r="U135" s="1"/>
  <c r="U134" s="1"/>
  <c r="S136"/>
  <c r="S135" s="1"/>
  <c r="S134" s="1"/>
  <c r="P136"/>
  <c r="P135" s="1"/>
  <c r="P134" s="1"/>
  <c r="L136"/>
  <c r="T135"/>
  <c r="T134" s="1"/>
  <c r="R135"/>
  <c r="R134" s="1"/>
  <c r="Q135"/>
  <c r="Q134" s="1"/>
  <c r="O135"/>
  <c r="O134" s="1"/>
  <c r="N135"/>
  <c r="N134" s="1"/>
  <c r="M135"/>
  <c r="M134" s="1"/>
  <c r="K135"/>
  <c r="K134" s="1"/>
  <c r="J135"/>
  <c r="J134" s="1"/>
  <c r="I135"/>
  <c r="I134" s="1"/>
  <c r="H135"/>
  <c r="H134" s="1"/>
  <c r="G135"/>
  <c r="G134" s="1"/>
  <c r="U133"/>
  <c r="U132" s="1"/>
  <c r="S133"/>
  <c r="S132" s="1"/>
  <c r="P133"/>
  <c r="P132" s="1"/>
  <c r="L133"/>
  <c r="T132"/>
  <c r="R132"/>
  <c r="Q132"/>
  <c r="O132"/>
  <c r="N132"/>
  <c r="M132"/>
  <c r="K132"/>
  <c r="J132"/>
  <c r="I132"/>
  <c r="H132"/>
  <c r="G132"/>
  <c r="U131"/>
  <c r="U130" s="1"/>
  <c r="S131"/>
  <c r="S130" s="1"/>
  <c r="P131"/>
  <c r="P130" s="1"/>
  <c r="L131"/>
  <c r="T130"/>
  <c r="R130"/>
  <c r="Q130"/>
  <c r="O130"/>
  <c r="N130"/>
  <c r="M130"/>
  <c r="K130"/>
  <c r="J130"/>
  <c r="I130"/>
  <c r="H130"/>
  <c r="G130"/>
  <c r="U128"/>
  <c r="U127" s="1"/>
  <c r="U126" s="1"/>
  <c r="S128"/>
  <c r="S127" s="1"/>
  <c r="S126" s="1"/>
  <c r="P128"/>
  <c r="P127" s="1"/>
  <c r="P126" s="1"/>
  <c r="L128"/>
  <c r="T127"/>
  <c r="T126" s="1"/>
  <c r="R127"/>
  <c r="R126" s="1"/>
  <c r="Q127"/>
  <c r="Q126" s="1"/>
  <c r="O127"/>
  <c r="O126" s="1"/>
  <c r="N127"/>
  <c r="N126" s="1"/>
  <c r="M127"/>
  <c r="M126" s="1"/>
  <c r="K127"/>
  <c r="K126" s="1"/>
  <c r="J127"/>
  <c r="J126" s="1"/>
  <c r="I127"/>
  <c r="H127"/>
  <c r="H126" s="1"/>
  <c r="G127"/>
  <c r="G126" s="1"/>
  <c r="U125"/>
  <c r="U124" s="1"/>
  <c r="S125"/>
  <c r="S124" s="1"/>
  <c r="P125"/>
  <c r="P124" s="1"/>
  <c r="L125"/>
  <c r="T124"/>
  <c r="R124"/>
  <c r="Q124"/>
  <c r="O124"/>
  <c r="N124"/>
  <c r="M124"/>
  <c r="K124"/>
  <c r="J124"/>
  <c r="I124"/>
  <c r="H124"/>
  <c r="G124"/>
  <c r="U123"/>
  <c r="U122" s="1"/>
  <c r="P123"/>
  <c r="P122" s="1"/>
  <c r="L123"/>
  <c r="T122"/>
  <c r="S122"/>
  <c r="R122"/>
  <c r="Q122"/>
  <c r="O122"/>
  <c r="N122"/>
  <c r="M122"/>
  <c r="K122"/>
  <c r="J122"/>
  <c r="I122"/>
  <c r="H122"/>
  <c r="G122"/>
  <c r="U120"/>
  <c r="U119" s="1"/>
  <c r="U118" s="1"/>
  <c r="S120"/>
  <c r="S119" s="1"/>
  <c r="S118" s="1"/>
  <c r="P120"/>
  <c r="P119" s="1"/>
  <c r="P118" s="1"/>
  <c r="L120"/>
  <c r="T119"/>
  <c r="T118" s="1"/>
  <c r="R119"/>
  <c r="R118" s="1"/>
  <c r="Q119"/>
  <c r="Q118" s="1"/>
  <c r="O119"/>
  <c r="O118" s="1"/>
  <c r="N119"/>
  <c r="N118" s="1"/>
  <c r="M119"/>
  <c r="M118" s="1"/>
  <c r="K119"/>
  <c r="K118" s="1"/>
  <c r="J119"/>
  <c r="J118" s="1"/>
  <c r="I119"/>
  <c r="H119"/>
  <c r="H118" s="1"/>
  <c r="G119"/>
  <c r="G118" s="1"/>
  <c r="U117"/>
  <c r="U116" s="1"/>
  <c r="U115" s="1"/>
  <c r="S117"/>
  <c r="S116" s="1"/>
  <c r="S115" s="1"/>
  <c r="P117"/>
  <c r="P116" s="1"/>
  <c r="P115" s="1"/>
  <c r="L117"/>
  <c r="T116"/>
  <c r="T115" s="1"/>
  <c r="R116"/>
  <c r="R115" s="1"/>
  <c r="Q116"/>
  <c r="Q115" s="1"/>
  <c r="O116"/>
  <c r="O115" s="1"/>
  <c r="N116"/>
  <c r="N115" s="1"/>
  <c r="M116"/>
  <c r="M115" s="1"/>
  <c r="K116"/>
  <c r="K115" s="1"/>
  <c r="J116"/>
  <c r="J115" s="1"/>
  <c r="I116"/>
  <c r="H116"/>
  <c r="H115" s="1"/>
  <c r="G116"/>
  <c r="G115" s="1"/>
  <c r="U114"/>
  <c r="U113" s="1"/>
  <c r="U112" s="1"/>
  <c r="S114"/>
  <c r="S113" s="1"/>
  <c r="S112" s="1"/>
  <c r="P114"/>
  <c r="P113" s="1"/>
  <c r="P112" s="1"/>
  <c r="L114"/>
  <c r="T113"/>
  <c r="T112" s="1"/>
  <c r="R113"/>
  <c r="R112" s="1"/>
  <c r="Q113"/>
  <c r="Q112" s="1"/>
  <c r="O113"/>
  <c r="O112" s="1"/>
  <c r="N113"/>
  <c r="N112" s="1"/>
  <c r="M113"/>
  <c r="M112" s="1"/>
  <c r="K113"/>
  <c r="K112" s="1"/>
  <c r="J113"/>
  <c r="J112" s="1"/>
  <c r="I113"/>
  <c r="H113"/>
  <c r="H112" s="1"/>
  <c r="G113"/>
  <c r="G112" s="1"/>
  <c r="U109"/>
  <c r="U108" s="1"/>
  <c r="S109"/>
  <c r="S108" s="1"/>
  <c r="P109"/>
  <c r="P108" s="1"/>
  <c r="L109"/>
  <c r="T108"/>
  <c r="R108"/>
  <c r="Q108"/>
  <c r="O108"/>
  <c r="N108"/>
  <c r="M108"/>
  <c r="K108"/>
  <c r="J108"/>
  <c r="I108"/>
  <c r="H108"/>
  <c r="H105" s="1"/>
  <c r="G108"/>
  <c r="G105" s="1"/>
  <c r="U107"/>
  <c r="U106" s="1"/>
  <c r="S107"/>
  <c r="S106" s="1"/>
  <c r="P107"/>
  <c r="P106" s="1"/>
  <c r="L107"/>
  <c r="T106"/>
  <c r="R106"/>
  <c r="Q106"/>
  <c r="O106"/>
  <c r="N106"/>
  <c r="M106"/>
  <c r="K106"/>
  <c r="J106"/>
  <c r="I106"/>
  <c r="L106" s="1"/>
  <c r="U104"/>
  <c r="U103" s="1"/>
  <c r="S104"/>
  <c r="S103" s="1"/>
  <c r="P104"/>
  <c r="P103" s="1"/>
  <c r="L104"/>
  <c r="T103"/>
  <c r="R103"/>
  <c r="Q103"/>
  <c r="O103"/>
  <c r="N103"/>
  <c r="M103"/>
  <c r="K103"/>
  <c r="J103"/>
  <c r="I103"/>
  <c r="H103"/>
  <c r="G103"/>
  <c r="U102"/>
  <c r="U101" s="1"/>
  <c r="S102"/>
  <c r="S101" s="1"/>
  <c r="P102"/>
  <c r="P101" s="1"/>
  <c r="L102"/>
  <c r="T101"/>
  <c r="R101"/>
  <c r="Q101"/>
  <c r="O101"/>
  <c r="N101"/>
  <c r="M101"/>
  <c r="K101"/>
  <c r="J101"/>
  <c r="I101"/>
  <c r="H101"/>
  <c r="G101"/>
  <c r="U100"/>
  <c r="U99" s="1"/>
  <c r="S100"/>
  <c r="S99" s="1"/>
  <c r="P100"/>
  <c r="P99" s="1"/>
  <c r="L100"/>
  <c r="T99"/>
  <c r="R99"/>
  <c r="Q99"/>
  <c r="O99"/>
  <c r="N99"/>
  <c r="M99"/>
  <c r="K99"/>
  <c r="J99"/>
  <c r="I99"/>
  <c r="H99"/>
  <c r="G99"/>
  <c r="U98"/>
  <c r="S98"/>
  <c r="P98"/>
  <c r="L98"/>
  <c r="U97"/>
  <c r="S97"/>
  <c r="P97"/>
  <c r="L97"/>
  <c r="T96"/>
  <c r="R96"/>
  <c r="Q96"/>
  <c r="O96"/>
  <c r="N96"/>
  <c r="M96"/>
  <c r="K96"/>
  <c r="J96"/>
  <c r="I96"/>
  <c r="H96"/>
  <c r="G96"/>
  <c r="U94"/>
  <c r="U93" s="1"/>
  <c r="S94"/>
  <c r="S93" s="1"/>
  <c r="P94"/>
  <c r="P93" s="1"/>
  <c r="L94"/>
  <c r="T93"/>
  <c r="R93"/>
  <c r="Q93"/>
  <c r="O93"/>
  <c r="N93"/>
  <c r="M93"/>
  <c r="K93"/>
  <c r="J93"/>
  <c r="I93"/>
  <c r="H93"/>
  <c r="G93"/>
  <c r="U92"/>
  <c r="U91" s="1"/>
  <c r="S92"/>
  <c r="S91" s="1"/>
  <c r="P92"/>
  <c r="P91" s="1"/>
  <c r="L92"/>
  <c r="T91"/>
  <c r="R91"/>
  <c r="Q91"/>
  <c r="O91"/>
  <c r="N91"/>
  <c r="M91"/>
  <c r="K91"/>
  <c r="J91"/>
  <c r="I91"/>
  <c r="H91"/>
  <c r="G91"/>
  <c r="U89"/>
  <c r="U88" s="1"/>
  <c r="S89"/>
  <c r="S88" s="1"/>
  <c r="P89"/>
  <c r="P88" s="1"/>
  <c r="L89"/>
  <c r="T88"/>
  <c r="R88"/>
  <c r="Q88"/>
  <c r="O88"/>
  <c r="N88"/>
  <c r="M88"/>
  <c r="K88"/>
  <c r="J88"/>
  <c r="I88"/>
  <c r="H88"/>
  <c r="G88"/>
  <c r="U87"/>
  <c r="S87"/>
  <c r="P87"/>
  <c r="L87"/>
  <c r="U86"/>
  <c r="S86"/>
  <c r="P86"/>
  <c r="L86"/>
  <c r="U85"/>
  <c r="S85"/>
  <c r="P85"/>
  <c r="L85"/>
  <c r="T84"/>
  <c r="R84"/>
  <c r="Q84"/>
  <c r="O84"/>
  <c r="N84"/>
  <c r="M84"/>
  <c r="K84"/>
  <c r="J84"/>
  <c r="I84"/>
  <c r="H84"/>
  <c r="G84"/>
  <c r="U83"/>
  <c r="S83"/>
  <c r="P83"/>
  <c r="L83"/>
  <c r="U82"/>
  <c r="S82"/>
  <c r="P82"/>
  <c r="L82"/>
  <c r="T81"/>
  <c r="R81"/>
  <c r="Q81"/>
  <c r="O81"/>
  <c r="N81"/>
  <c r="M81"/>
  <c r="K81"/>
  <c r="J81"/>
  <c r="I81"/>
  <c r="H81"/>
  <c r="G81"/>
  <c r="U80"/>
  <c r="S80"/>
  <c r="P80"/>
  <c r="L80"/>
  <c r="U79"/>
  <c r="S79"/>
  <c r="P79"/>
  <c r="L79"/>
  <c r="U78"/>
  <c r="S78"/>
  <c r="P78"/>
  <c r="L78"/>
  <c r="U77"/>
  <c r="S77"/>
  <c r="P77"/>
  <c r="L77"/>
  <c r="T76"/>
  <c r="R76"/>
  <c r="Q76"/>
  <c r="O76"/>
  <c r="N76"/>
  <c r="M76"/>
  <c r="K76"/>
  <c r="J76"/>
  <c r="I76"/>
  <c r="H76"/>
  <c r="G76"/>
  <c r="U75"/>
  <c r="U74" s="1"/>
  <c r="S75"/>
  <c r="S74" s="1"/>
  <c r="P75"/>
  <c r="P74" s="1"/>
  <c r="L75"/>
  <c r="T74"/>
  <c r="R74"/>
  <c r="Q74"/>
  <c r="O74"/>
  <c r="N74"/>
  <c r="M74"/>
  <c r="K74"/>
  <c r="J74"/>
  <c r="I74"/>
  <c r="H74"/>
  <c r="G74"/>
  <c r="U72"/>
  <c r="U71" s="1"/>
  <c r="S72"/>
  <c r="S71" s="1"/>
  <c r="P72"/>
  <c r="P71" s="1"/>
  <c r="L72"/>
  <c r="T71"/>
  <c r="R71"/>
  <c r="Q71"/>
  <c r="O71"/>
  <c r="N71"/>
  <c r="M71"/>
  <c r="K71"/>
  <c r="J71"/>
  <c r="I71"/>
  <c r="H71"/>
  <c r="G71"/>
  <c r="U70"/>
  <c r="S70"/>
  <c r="P70"/>
  <c r="L70"/>
  <c r="U69"/>
  <c r="S69"/>
  <c r="P69"/>
  <c r="L69"/>
  <c r="U68"/>
  <c r="S68"/>
  <c r="P68"/>
  <c r="L68"/>
  <c r="T67"/>
  <c r="R67"/>
  <c r="Q67"/>
  <c r="O67"/>
  <c r="N67"/>
  <c r="M67"/>
  <c r="K67"/>
  <c r="J67"/>
  <c r="I67"/>
  <c r="H67"/>
  <c r="G67"/>
  <c r="U66"/>
  <c r="U65" s="1"/>
  <c r="S66"/>
  <c r="S65" s="1"/>
  <c r="P66"/>
  <c r="P65" s="1"/>
  <c r="L66"/>
  <c r="T65"/>
  <c r="R65"/>
  <c r="Q65"/>
  <c r="O65"/>
  <c r="N65"/>
  <c r="M65"/>
  <c r="K65"/>
  <c r="J65"/>
  <c r="I65"/>
  <c r="H65"/>
  <c r="G65"/>
  <c r="L63"/>
  <c r="U62"/>
  <c r="T62"/>
  <c r="S62"/>
  <c r="R62"/>
  <c r="Q62"/>
  <c r="P62"/>
  <c r="O62"/>
  <c r="K62"/>
  <c r="J62"/>
  <c r="I62"/>
  <c r="L62" s="1"/>
  <c r="U61"/>
  <c r="S61"/>
  <c r="P61"/>
  <c r="L61"/>
  <c r="U60"/>
  <c r="S60"/>
  <c r="P60"/>
  <c r="L60"/>
  <c r="U59"/>
  <c r="S59"/>
  <c r="P59"/>
  <c r="L59"/>
  <c r="U58"/>
  <c r="S58"/>
  <c r="P58"/>
  <c r="L58"/>
  <c r="T57"/>
  <c r="R57"/>
  <c r="Q57"/>
  <c r="O57"/>
  <c r="N57"/>
  <c r="M57"/>
  <c r="K57"/>
  <c r="J57"/>
  <c r="I57"/>
  <c r="H57"/>
  <c r="G57"/>
  <c r="U56"/>
  <c r="U55" s="1"/>
  <c r="S56"/>
  <c r="S55" s="1"/>
  <c r="P56"/>
  <c r="P55" s="1"/>
  <c r="L56"/>
  <c r="T55"/>
  <c r="R55"/>
  <c r="Q55"/>
  <c r="O55"/>
  <c r="N55"/>
  <c r="M55"/>
  <c r="K55"/>
  <c r="J55"/>
  <c r="I55"/>
  <c r="H55"/>
  <c r="G55"/>
  <c r="U54"/>
  <c r="U53" s="1"/>
  <c r="S54"/>
  <c r="S53" s="1"/>
  <c r="P54"/>
  <c r="P53" s="1"/>
  <c r="L54"/>
  <c r="T53"/>
  <c r="R53"/>
  <c r="Q53"/>
  <c r="O53"/>
  <c r="N53"/>
  <c r="M53"/>
  <c r="K53"/>
  <c r="J53"/>
  <c r="I53"/>
  <c r="H53"/>
  <c r="G53"/>
  <c r="U52"/>
  <c r="U51" s="1"/>
  <c r="S52"/>
  <c r="S51" s="1"/>
  <c r="P52"/>
  <c r="P51" s="1"/>
  <c r="L52"/>
  <c r="T51"/>
  <c r="R51"/>
  <c r="Q51"/>
  <c r="O51"/>
  <c r="N51"/>
  <c r="M51"/>
  <c r="K51"/>
  <c r="J51"/>
  <c r="I51"/>
  <c r="H51"/>
  <c r="G51"/>
  <c r="U50"/>
  <c r="S50"/>
  <c r="P50"/>
  <c r="L50"/>
  <c r="U49"/>
  <c r="S49"/>
  <c r="P49"/>
  <c r="L49"/>
  <c r="U48"/>
  <c r="S48"/>
  <c r="P48"/>
  <c r="L48"/>
  <c r="T47"/>
  <c r="R47"/>
  <c r="Q47"/>
  <c r="O47"/>
  <c r="N47"/>
  <c r="M47"/>
  <c r="K47"/>
  <c r="J47"/>
  <c r="I47"/>
  <c r="H47"/>
  <c r="G47"/>
  <c r="U46"/>
  <c r="S46"/>
  <c r="P46"/>
  <c r="L46"/>
  <c r="U45"/>
  <c r="S45"/>
  <c r="P45"/>
  <c r="L45"/>
  <c r="U44"/>
  <c r="S44"/>
  <c r="P44"/>
  <c r="L44"/>
  <c r="U43"/>
  <c r="S43"/>
  <c r="P43"/>
  <c r="L43"/>
  <c r="U42"/>
  <c r="S42"/>
  <c r="P42"/>
  <c r="L42"/>
  <c r="U41"/>
  <c r="S41"/>
  <c r="P41"/>
  <c r="L41"/>
  <c r="T40"/>
  <c r="R40"/>
  <c r="Q40"/>
  <c r="O40"/>
  <c r="N40"/>
  <c r="M40"/>
  <c r="K40"/>
  <c r="J40"/>
  <c r="I40"/>
  <c r="H40"/>
  <c r="G40"/>
  <c r="U39"/>
  <c r="U38" s="1"/>
  <c r="S39"/>
  <c r="S38" s="1"/>
  <c r="P39"/>
  <c r="P38" s="1"/>
  <c r="L39"/>
  <c r="T38"/>
  <c r="R38"/>
  <c r="Q38"/>
  <c r="O38"/>
  <c r="N38"/>
  <c r="M38"/>
  <c r="K38"/>
  <c r="J38"/>
  <c r="I38"/>
  <c r="H38"/>
  <c r="G38"/>
  <c r="U37"/>
  <c r="S37"/>
  <c r="P37"/>
  <c r="L37"/>
  <c r="U36"/>
  <c r="S36"/>
  <c r="P36"/>
  <c r="L36"/>
  <c r="U35"/>
  <c r="S35"/>
  <c r="P35"/>
  <c r="L35"/>
  <c r="U34"/>
  <c r="S34"/>
  <c r="P34"/>
  <c r="L34"/>
  <c r="U33"/>
  <c r="S33"/>
  <c r="P33"/>
  <c r="L33"/>
  <c r="U32"/>
  <c r="S32"/>
  <c r="P32"/>
  <c r="L32"/>
  <c r="U31"/>
  <c r="S31"/>
  <c r="P31"/>
  <c r="L31"/>
  <c r="U30"/>
  <c r="S30"/>
  <c r="P30"/>
  <c r="L30"/>
  <c r="U29"/>
  <c r="S29"/>
  <c r="P29"/>
  <c r="L29"/>
  <c r="T28"/>
  <c r="R28"/>
  <c r="Q28"/>
  <c r="O28"/>
  <c r="N28"/>
  <c r="M28"/>
  <c r="K28"/>
  <c r="J28"/>
  <c r="I28"/>
  <c r="H28"/>
  <c r="G28"/>
  <c r="U27"/>
  <c r="S27"/>
  <c r="P27"/>
  <c r="L27"/>
  <c r="U26"/>
  <c r="S26"/>
  <c r="P26"/>
  <c r="L26"/>
  <c r="U25"/>
  <c r="S25"/>
  <c r="P25"/>
  <c r="L25"/>
  <c r="U24"/>
  <c r="S24"/>
  <c r="P24"/>
  <c r="L24"/>
  <c r="U23"/>
  <c r="S23"/>
  <c r="P23"/>
  <c r="L23"/>
  <c r="U22"/>
  <c r="S22"/>
  <c r="P22"/>
  <c r="L22"/>
  <c r="T21"/>
  <c r="R21"/>
  <c r="Q21"/>
  <c r="O21"/>
  <c r="N21"/>
  <c r="M21"/>
  <c r="K21"/>
  <c r="J21"/>
  <c r="I21"/>
  <c r="H21"/>
  <c r="G21"/>
  <c r="U20"/>
  <c r="S20"/>
  <c r="P20"/>
  <c r="L20"/>
  <c r="U19"/>
  <c r="S19"/>
  <c r="P19"/>
  <c r="L19"/>
  <c r="U18"/>
  <c r="S18"/>
  <c r="P18"/>
  <c r="L18"/>
  <c r="U17"/>
  <c r="S17"/>
  <c r="P17"/>
  <c r="L17"/>
  <c r="T16"/>
  <c r="R16"/>
  <c r="Q16"/>
  <c r="O16"/>
  <c r="N16"/>
  <c r="M16"/>
  <c r="K16"/>
  <c r="J16"/>
  <c r="I16"/>
  <c r="H16"/>
  <c r="G16"/>
  <c r="U15"/>
  <c r="S15"/>
  <c r="P15"/>
  <c r="L15"/>
  <c r="U14"/>
  <c r="S14"/>
  <c r="P14"/>
  <c r="L14"/>
  <c r="U13"/>
  <c r="S13"/>
  <c r="P13"/>
  <c r="L13"/>
  <c r="T12"/>
  <c r="R12"/>
  <c r="Q12"/>
  <c r="O12"/>
  <c r="N12"/>
  <c r="M12"/>
  <c r="K12"/>
  <c r="J12"/>
  <c r="I12"/>
  <c r="H12"/>
  <c r="G12"/>
  <c r="U11"/>
  <c r="U10" s="1"/>
  <c r="S11"/>
  <c r="S10" s="1"/>
  <c r="P11"/>
  <c r="P10" s="1"/>
  <c r="L11"/>
  <c r="T10"/>
  <c r="R10"/>
  <c r="Q10"/>
  <c r="O10"/>
  <c r="N10"/>
  <c r="M10"/>
  <c r="K10"/>
  <c r="J10"/>
  <c r="I10"/>
  <c r="H10"/>
  <c r="G10"/>
  <c r="U9"/>
  <c r="S9"/>
  <c r="P9"/>
  <c r="L9"/>
  <c r="U8"/>
  <c r="S8"/>
  <c r="P8"/>
  <c r="L8"/>
  <c r="U7"/>
  <c r="S7"/>
  <c r="P7"/>
  <c r="L7"/>
  <c r="T6"/>
  <c r="R6"/>
  <c r="Q6"/>
  <c r="O6"/>
  <c r="N6"/>
  <c r="M6"/>
  <c r="K6"/>
  <c r="J6"/>
  <c r="I6"/>
  <c r="H6"/>
  <c r="G6"/>
  <c r="W10"/>
  <c r="W11" s="1"/>
  <c r="X10"/>
  <c r="X11" s="1"/>
  <c r="V10"/>
  <c r="V11" s="1"/>
  <c r="U918" l="1"/>
  <c r="S1187"/>
  <c r="S1186" s="1"/>
  <c r="P178"/>
  <c r="P175" s="1"/>
  <c r="P1110"/>
  <c r="U461"/>
  <c r="U455" s="1"/>
  <c r="P426"/>
  <c r="S279"/>
  <c r="P271"/>
  <c r="P266" s="1"/>
  <c r="S510"/>
  <c r="U510"/>
  <c r="U1080"/>
  <c r="S291"/>
  <c r="S290" s="1"/>
  <c r="P1187"/>
  <c r="P1186" s="1"/>
  <c r="S1124"/>
  <c r="S1117" s="1"/>
  <c r="U283"/>
  <c r="P1177"/>
  <c r="S1002"/>
  <c r="S1001" s="1"/>
  <c r="P279"/>
  <c r="U318"/>
  <c r="S426"/>
  <c r="U888"/>
  <c r="S372"/>
  <c r="U958"/>
  <c r="S983"/>
  <c r="P254"/>
  <c r="P251" s="1"/>
  <c r="P376"/>
  <c r="U1118"/>
  <c r="P1214"/>
  <c r="U447"/>
  <c r="U446" s="1"/>
  <c r="P404"/>
  <c r="S434"/>
  <c r="S433" s="1"/>
  <c r="U291"/>
  <c r="U290" s="1"/>
  <c r="U1151"/>
  <c r="U324"/>
  <c r="U421"/>
  <c r="P172"/>
  <c r="P171" s="1"/>
  <c r="P1015"/>
  <c r="U258"/>
  <c r="U1218"/>
  <c r="S1018"/>
  <c r="U387"/>
  <c r="S393"/>
  <c r="U21"/>
  <c r="U1083"/>
  <c r="U1104"/>
  <c r="U1255"/>
  <c r="U1254" s="1"/>
  <c r="P1092"/>
  <c r="S283"/>
  <c r="S401"/>
  <c r="P461"/>
  <c r="P455" s="1"/>
  <c r="U12"/>
  <c r="S324"/>
  <c r="S461"/>
  <c r="S455" s="1"/>
  <c r="S515"/>
  <c r="P1157"/>
  <c r="U1124"/>
  <c r="S404"/>
  <c r="P1238"/>
  <c r="P1124"/>
  <c r="P1117" s="1"/>
  <c r="P977"/>
  <c r="Q558"/>
  <c r="G558"/>
  <c r="S237"/>
  <c r="S236" s="1"/>
  <c r="U1075"/>
  <c r="U181"/>
  <c r="H558"/>
  <c r="R558"/>
  <c r="I558"/>
  <c r="T181"/>
  <c r="O558"/>
  <c r="S81"/>
  <c r="P891"/>
  <c r="S918"/>
  <c r="P283"/>
  <c r="U47"/>
  <c r="P181"/>
  <c r="S181"/>
  <c r="U896"/>
  <c r="U16"/>
  <c r="S161"/>
  <c r="S160" s="1"/>
  <c r="U376"/>
  <c r="S387"/>
  <c r="P515"/>
  <c r="U263"/>
  <c r="U178"/>
  <c r="U175" s="1"/>
  <c r="U1018"/>
  <c r="S299"/>
  <c r="U411"/>
  <c r="P510"/>
  <c r="S891"/>
  <c r="S929"/>
  <c r="S928" s="1"/>
  <c r="U944"/>
  <c r="U1037"/>
  <c r="U1034" s="1"/>
  <c r="P1166"/>
  <c r="S1255"/>
  <c r="S1254" s="1"/>
  <c r="S178"/>
  <c r="S175" s="1"/>
  <c r="S258"/>
  <c r="S1166"/>
  <c r="S172"/>
  <c r="S171" s="1"/>
  <c r="S1104"/>
  <c r="U1238"/>
  <c r="S411"/>
  <c r="S304"/>
  <c r="U1157"/>
  <c r="U1177"/>
  <c r="S421"/>
  <c r="U426"/>
  <c r="P372"/>
  <c r="P1151"/>
  <c r="P958"/>
  <c r="U515"/>
  <c r="U1015"/>
  <c r="U81"/>
  <c r="P290"/>
  <c r="U237"/>
  <c r="U236" s="1"/>
  <c r="U404"/>
  <c r="P84"/>
  <c r="H1129"/>
  <c r="S1211"/>
  <c r="P1224"/>
  <c r="U929"/>
  <c r="U928" s="1"/>
  <c r="S1130"/>
  <c r="S1129" s="1"/>
  <c r="P1130"/>
  <c r="P1129" s="1"/>
  <c r="S1083"/>
  <c r="S991"/>
  <c r="P1147"/>
  <c r="S254"/>
  <c r="J774"/>
  <c r="O774"/>
  <c r="H774"/>
  <c r="O1129"/>
  <c r="U1245"/>
  <c r="N1129"/>
  <c r="T1129"/>
  <c r="G1129"/>
  <c r="Q1129"/>
  <c r="S1233"/>
  <c r="S84"/>
  <c r="P896"/>
  <c r="U1279"/>
  <c r="U1274" s="1"/>
  <c r="U1273" s="1"/>
  <c r="U84"/>
  <c r="J312"/>
  <c r="O312"/>
  <c r="M312"/>
  <c r="P1211"/>
  <c r="T312"/>
  <c r="H312"/>
  <c r="U983"/>
  <c r="P81"/>
  <c r="G499"/>
  <c r="K499"/>
  <c r="S1092"/>
  <c r="S318"/>
  <c r="U901"/>
  <c r="J928"/>
  <c r="O928"/>
  <c r="G928"/>
  <c r="U299"/>
  <c r="H928"/>
  <c r="M928"/>
  <c r="H499"/>
  <c r="J189"/>
  <c r="O189"/>
  <c r="N499"/>
  <c r="M499"/>
  <c r="J499"/>
  <c r="O499"/>
  <c r="G189"/>
  <c r="M189"/>
  <c r="K189"/>
  <c r="N189"/>
  <c r="P1284"/>
  <c r="J137"/>
  <c r="O137"/>
  <c r="U304"/>
  <c r="U372"/>
  <c r="S1015"/>
  <c r="S21"/>
  <c r="M137"/>
  <c r="K137"/>
  <c r="Q137"/>
  <c r="N137"/>
  <c r="U991"/>
  <c r="P411"/>
  <c r="P421"/>
  <c r="S12"/>
  <c r="S901"/>
  <c r="U1224"/>
  <c r="P1083"/>
  <c r="Q523"/>
  <c r="U279"/>
  <c r="P12"/>
  <c r="P40"/>
  <c r="S1157"/>
  <c r="P1075"/>
  <c r="L1184"/>
  <c r="U57"/>
  <c r="R1129"/>
  <c r="U254"/>
  <c r="G137"/>
  <c r="S28"/>
  <c r="U96"/>
  <c r="U95" s="1"/>
  <c r="P929"/>
  <c r="P928" s="1"/>
  <c r="P983"/>
  <c r="H90"/>
  <c r="M1129"/>
  <c r="P1088"/>
  <c r="T90"/>
  <c r="H744"/>
  <c r="K90"/>
  <c r="Q90"/>
  <c r="L983"/>
  <c r="L1005"/>
  <c r="L1011"/>
  <c r="L1198"/>
  <c r="L1275"/>
  <c r="L1284"/>
  <c r="U434"/>
  <c r="U433" s="1"/>
  <c r="S40"/>
  <c r="N90"/>
  <c r="M1186"/>
  <c r="O1254"/>
  <c r="P774"/>
  <c r="N604"/>
  <c r="I488"/>
  <c r="U488"/>
  <c r="M1261"/>
  <c r="L1277"/>
  <c r="L1287"/>
  <c r="P1104"/>
  <c r="S896"/>
  <c r="P28"/>
  <c r="P129"/>
  <c r="L404"/>
  <c r="L407"/>
  <c r="L416"/>
  <c r="L434"/>
  <c r="L461"/>
  <c r="P21"/>
  <c r="N105"/>
  <c r="I290"/>
  <c r="U523"/>
  <c r="J105"/>
  <c r="O105"/>
  <c r="U67"/>
  <c r="U64" s="1"/>
  <c r="S240"/>
  <c r="M105"/>
  <c r="S376"/>
  <c r="S958"/>
  <c r="I859"/>
  <c r="L859" s="1"/>
  <c r="I1069"/>
  <c r="L1069" s="1"/>
  <c r="S1284"/>
  <c r="I240"/>
  <c r="U1166"/>
  <c r="I545"/>
  <c r="L545" s="1"/>
  <c r="L207"/>
  <c r="N240"/>
  <c r="P935"/>
  <c r="P230"/>
  <c r="Q760"/>
  <c r="N779"/>
  <c r="M175"/>
  <c r="R175"/>
  <c r="I202"/>
  <c r="O240"/>
  <c r="N175"/>
  <c r="T175"/>
  <c r="K240"/>
  <c r="Q240"/>
  <c r="I480"/>
  <c r="L524"/>
  <c r="L526"/>
  <c r="U576"/>
  <c r="U573" s="1"/>
  <c r="N583"/>
  <c r="P717"/>
  <c r="L727"/>
  <c r="P753"/>
  <c r="R774"/>
  <c r="L790"/>
  <c r="L792"/>
  <c r="L810"/>
  <c r="K809"/>
  <c r="S816"/>
  <c r="L819"/>
  <c r="L821"/>
  <c r="U823"/>
  <c r="G840"/>
  <c r="H175"/>
  <c r="J240"/>
  <c r="S16"/>
  <c r="U28"/>
  <c r="S67"/>
  <c r="S64" s="1"/>
  <c r="L84"/>
  <c r="L99"/>
  <c r="I779"/>
  <c r="L779" s="1"/>
  <c r="L234"/>
  <c r="J175"/>
  <c r="O175"/>
  <c r="H240"/>
  <c r="M240"/>
  <c r="R240"/>
  <c r="K290"/>
  <c r="Q290"/>
  <c r="L494"/>
  <c r="N518"/>
  <c r="H528"/>
  <c r="P671"/>
  <c r="R696"/>
  <c r="L720"/>
  <c r="L738"/>
  <c r="O744"/>
  <c r="L761"/>
  <c r="L785"/>
  <c r="L788"/>
  <c r="L817"/>
  <c r="J816"/>
  <c r="S1088"/>
  <c r="U1092"/>
  <c r="O1193"/>
  <c r="L12"/>
  <c r="L16"/>
  <c r="N290"/>
  <c r="J363"/>
  <c r="L387"/>
  <c r="L401"/>
  <c r="L429"/>
  <c r="L431"/>
  <c r="L442"/>
  <c r="L506"/>
  <c r="L510"/>
  <c r="N622"/>
  <c r="N703"/>
  <c r="L869"/>
  <c r="U868"/>
  <c r="L909"/>
  <c r="L911"/>
  <c r="T935"/>
  <c r="L953"/>
  <c r="L1177"/>
  <c r="U6"/>
  <c r="I1066"/>
  <c r="L1066" s="1"/>
  <c r="H290"/>
  <c r="R455"/>
  <c r="K551"/>
  <c r="H733"/>
  <c r="L51"/>
  <c r="P57"/>
  <c r="L67"/>
  <c r="S76"/>
  <c r="I802"/>
  <c r="L124"/>
  <c r="L164"/>
  <c r="L166"/>
  <c r="L182"/>
  <c r="L352"/>
  <c r="L357"/>
  <c r="L363"/>
  <c r="L372"/>
  <c r="L376"/>
  <c r="N640"/>
  <c r="L877"/>
  <c r="L896"/>
  <c r="L901"/>
  <c r="L948"/>
  <c r="L556"/>
  <c r="I551"/>
  <c r="T662"/>
  <c r="P687"/>
  <c r="S696"/>
  <c r="I1193"/>
  <c r="I1274"/>
  <c r="I1273" s="1"/>
  <c r="R296"/>
  <c r="I1139"/>
  <c r="O965"/>
  <c r="O943" s="1"/>
  <c r="P970"/>
  <c r="P965" s="1"/>
  <c r="I245"/>
  <c r="L245" s="1"/>
  <c r="T455"/>
  <c r="T290"/>
  <c r="L564"/>
  <c r="I563"/>
  <c r="L563" s="1"/>
  <c r="P1062"/>
  <c r="P1061"/>
  <c r="N717"/>
  <c r="J753"/>
  <c r="G767"/>
  <c r="P767"/>
  <c r="P779"/>
  <c r="G1254"/>
  <c r="K1254"/>
  <c r="Q1254"/>
  <c r="O1261"/>
  <c r="I876"/>
  <c r="L876" s="1"/>
  <c r="L10"/>
  <c r="L197"/>
  <c r="J202"/>
  <c r="O202"/>
  <c r="N210"/>
  <c r="T210"/>
  <c r="H251"/>
  <c r="M251"/>
  <c r="R251"/>
  <c r="L258"/>
  <c r="H276"/>
  <c r="M276"/>
  <c r="R276"/>
  <c r="L279"/>
  <c r="L283"/>
  <c r="L307"/>
  <c r="H317"/>
  <c r="M317"/>
  <c r="L322"/>
  <c r="H332"/>
  <c r="M332"/>
  <c r="L337"/>
  <c r="L340"/>
  <c r="L343"/>
  <c r="L483"/>
  <c r="L554"/>
  <c r="I573"/>
  <c r="L584"/>
  <c r="L586"/>
  <c r="K604"/>
  <c r="L618"/>
  <c r="L623"/>
  <c r="Q631"/>
  <c r="L636"/>
  <c r="I640"/>
  <c r="T640"/>
  <c r="R640"/>
  <c r="G662"/>
  <c r="L690"/>
  <c r="L692"/>
  <c r="Q710"/>
  <c r="L1023"/>
  <c r="L1032"/>
  <c r="T1034"/>
  <c r="L1037"/>
  <c r="L1043"/>
  <c r="O1074"/>
  <c r="L1088"/>
  <c r="L1092"/>
  <c r="L1122"/>
  <c r="L1142"/>
  <c r="L1151"/>
  <c r="L1157"/>
  <c r="H1254"/>
  <c r="N760"/>
  <c r="K767"/>
  <c r="Q767"/>
  <c r="P1056"/>
  <c r="L47"/>
  <c r="I828"/>
  <c r="L828" s="1"/>
  <c r="L172"/>
  <c r="H181"/>
  <c r="L184"/>
  <c r="L187"/>
  <c r="L252"/>
  <c r="L254"/>
  <c r="G251"/>
  <c r="K251"/>
  <c r="L277"/>
  <c r="T276"/>
  <c r="L304"/>
  <c r="L318"/>
  <c r="L333"/>
  <c r="Q455"/>
  <c r="L469"/>
  <c r="K488"/>
  <c r="U499"/>
  <c r="P523"/>
  <c r="L581"/>
  <c r="L609"/>
  <c r="L614"/>
  <c r="L616"/>
  <c r="U631"/>
  <c r="Q649"/>
  <c r="P662"/>
  <c r="L667"/>
  <c r="L672"/>
  <c r="U671"/>
  <c r="L683"/>
  <c r="L688"/>
  <c r="K696"/>
  <c r="L704"/>
  <c r="L854"/>
  <c r="L1008"/>
  <c r="L1018"/>
  <c r="L1021"/>
  <c r="L1029"/>
  <c r="L1083"/>
  <c r="L1115"/>
  <c r="L1118"/>
  <c r="L1140"/>
  <c r="R1139"/>
  <c r="I1186"/>
  <c r="N1186"/>
  <c r="L1194"/>
  <c r="Q1193"/>
  <c r="L1200"/>
  <c r="J1206"/>
  <c r="S1224"/>
  <c r="I251"/>
  <c r="L497"/>
  <c r="S1151"/>
  <c r="M1254"/>
  <c r="R1254"/>
  <c r="N1261"/>
  <c r="T1261"/>
  <c r="I569"/>
  <c r="L569" s="1"/>
  <c r="I1001"/>
  <c r="L122"/>
  <c r="L127"/>
  <c r="L132"/>
  <c r="L135"/>
  <c r="L138"/>
  <c r="L143"/>
  <c r="L148"/>
  <c r="L150"/>
  <c r="L178"/>
  <c r="T189"/>
  <c r="L192"/>
  <c r="H202"/>
  <c r="M202"/>
  <c r="R202"/>
  <c r="L205"/>
  <c r="L241"/>
  <c r="L243"/>
  <c r="J251"/>
  <c r="O251"/>
  <c r="L271"/>
  <c r="L274"/>
  <c r="J276"/>
  <c r="O276"/>
  <c r="L291"/>
  <c r="L294"/>
  <c r="L302"/>
  <c r="L313"/>
  <c r="J317"/>
  <c r="L330"/>
  <c r="J332"/>
  <c r="O332"/>
  <c r="L350"/>
  <c r="L398"/>
  <c r="L421"/>
  <c r="L426"/>
  <c r="L458"/>
  <c r="L464"/>
  <c r="L472"/>
  <c r="L475"/>
  <c r="L478"/>
  <c r="L481"/>
  <c r="L521"/>
  <c r="L552"/>
  <c r="G583"/>
  <c r="Q583"/>
  <c r="L590"/>
  <c r="L605"/>
  <c r="L656"/>
  <c r="L665"/>
  <c r="L711"/>
  <c r="R744"/>
  <c r="U767"/>
  <c r="U779"/>
  <c r="L796"/>
  <c r="L805"/>
  <c r="U835"/>
  <c r="L874"/>
  <c r="L891"/>
  <c r="L926"/>
  <c r="L929"/>
  <c r="L944"/>
  <c r="L965"/>
  <c r="L975"/>
  <c r="L977"/>
  <c r="L997"/>
  <c r="L1015"/>
  <c r="L1027"/>
  <c r="L1080"/>
  <c r="L1110"/>
  <c r="L1113"/>
  <c r="L1134"/>
  <c r="L1136"/>
  <c r="L1166"/>
  <c r="L1175"/>
  <c r="L1182"/>
  <c r="G1186"/>
  <c r="K1186"/>
  <c r="L1186" s="1"/>
  <c r="N1193"/>
  <c r="L1196"/>
  <c r="H1206"/>
  <c r="M1206"/>
  <c r="R1206"/>
  <c r="N1254"/>
  <c r="T1254"/>
  <c r="J1261"/>
  <c r="L1187"/>
  <c r="I935"/>
  <c r="L935" s="1"/>
  <c r="I703"/>
  <c r="I868"/>
  <c r="L491"/>
  <c r="I1206"/>
  <c r="L1206" s="1"/>
  <c r="I339"/>
  <c r="L339" s="1"/>
  <c r="I816"/>
  <c r="I583"/>
  <c r="L1289"/>
  <c r="L862"/>
  <c r="I1074"/>
  <c r="I1053"/>
  <c r="L1053" s="1"/>
  <c r="I566"/>
  <c r="L566" s="1"/>
  <c r="L309"/>
  <c r="L237"/>
  <c r="L6"/>
  <c r="L38"/>
  <c r="L40"/>
  <c r="U40"/>
  <c r="L57"/>
  <c r="L76"/>
  <c r="L93"/>
  <c r="I787"/>
  <c r="I784"/>
  <c r="L784" s="1"/>
  <c r="I523"/>
  <c r="I1007"/>
  <c r="L1007" s="1"/>
  <c r="I853"/>
  <c r="L853" s="1"/>
  <c r="I687"/>
  <c r="I317"/>
  <c r="L925"/>
  <c r="I493"/>
  <c r="L493" s="1"/>
  <c r="L21"/>
  <c r="L28"/>
  <c r="L53"/>
  <c r="L55"/>
  <c r="L71"/>
  <c r="L74"/>
  <c r="L88"/>
  <c r="L103"/>
  <c r="L116"/>
  <c r="T121"/>
  <c r="L152"/>
  <c r="U189"/>
  <c r="L203"/>
  <c r="L263"/>
  <c r="L286"/>
  <c r="L288"/>
  <c r="L299"/>
  <c r="L310"/>
  <c r="L324"/>
  <c r="L328"/>
  <c r="L345"/>
  <c r="L353"/>
  <c r="S367"/>
  <c r="L393"/>
  <c r="L396"/>
  <c r="L409"/>
  <c r="L411"/>
  <c r="L451"/>
  <c r="L453"/>
  <c r="T499"/>
  <c r="L502"/>
  <c r="L515"/>
  <c r="L531"/>
  <c r="L559"/>
  <c r="L561"/>
  <c r="L576"/>
  <c r="L588"/>
  <c r="L625"/>
  <c r="L643"/>
  <c r="L645"/>
  <c r="L650"/>
  <c r="L654"/>
  <c r="L663"/>
  <c r="L679"/>
  <c r="L722"/>
  <c r="L747"/>
  <c r="L749"/>
  <c r="L754"/>
  <c r="L794"/>
  <c r="L803"/>
  <c r="L824"/>
  <c r="L826"/>
  <c r="L863"/>
  <c r="L866"/>
  <c r="L871"/>
  <c r="L886"/>
  <c r="L888"/>
  <c r="L918"/>
  <c r="L921"/>
  <c r="L958"/>
  <c r="L991"/>
  <c r="L1025"/>
  <c r="L1041"/>
  <c r="L1078"/>
  <c r="L1102"/>
  <c r="L1104"/>
  <c r="L1124"/>
  <c r="L1127"/>
  <c r="L1144"/>
  <c r="L1147"/>
  <c r="L1170"/>
  <c r="L1173"/>
  <c r="L1191"/>
  <c r="L1202"/>
  <c r="G1261"/>
  <c r="K1261"/>
  <c r="Q1261"/>
  <c r="P1261"/>
  <c r="L1279"/>
  <c r="L1290"/>
  <c r="G480"/>
  <c r="K480"/>
  <c r="I276"/>
  <c r="J64"/>
  <c r="M64"/>
  <c r="O64"/>
  <c r="R64"/>
  <c r="K95"/>
  <c r="N95"/>
  <c r="Q95"/>
  <c r="N276"/>
  <c r="O613"/>
  <c r="O1274"/>
  <c r="O1273" s="1"/>
  <c r="P1279"/>
  <c r="S1279"/>
  <c r="T137"/>
  <c r="U76"/>
  <c r="Q105"/>
  <c r="T105"/>
  <c r="S105"/>
  <c r="H145"/>
  <c r="J145"/>
  <c r="M145"/>
  <c r="O145"/>
  <c r="G202"/>
  <c r="K202"/>
  <c r="N202"/>
  <c r="Q202"/>
  <c r="T202"/>
  <c r="G210"/>
  <c r="I210"/>
  <c r="L210" s="1"/>
  <c r="R1261"/>
  <c r="S1261"/>
  <c r="P1255"/>
  <c r="P1254" s="1"/>
  <c r="U1186"/>
  <c r="M1139"/>
  <c r="O1139"/>
  <c r="H802"/>
  <c r="J802"/>
  <c r="M802"/>
  <c r="N480"/>
  <c r="Q480"/>
  <c r="T480"/>
  <c r="O446"/>
  <c r="S230"/>
  <c r="N194"/>
  <c r="M121"/>
  <c r="P96"/>
  <c r="P95" s="1"/>
  <c r="P90"/>
  <c r="J121"/>
  <c r="G160"/>
  <c r="Q160"/>
  <c r="T160"/>
  <c r="J181"/>
  <c r="M181"/>
  <c r="O181"/>
  <c r="R181"/>
  <c r="G332"/>
  <c r="K332"/>
  <c r="N332"/>
  <c r="H446"/>
  <c r="J446"/>
  <c r="S499"/>
  <c r="Q518"/>
  <c r="T518"/>
  <c r="P518"/>
  <c r="U518"/>
  <c r="Q802"/>
  <c r="T802"/>
  <c r="Q823"/>
  <c r="M868"/>
  <c r="O868"/>
  <c r="I744"/>
  <c r="O455"/>
  <c r="G5"/>
  <c r="K5"/>
  <c r="P6"/>
  <c r="G64"/>
  <c r="O121"/>
  <c r="R121"/>
  <c r="J129"/>
  <c r="M129"/>
  <c r="S137"/>
  <c r="N145"/>
  <c r="Q145"/>
  <c r="T145"/>
  <c r="G181"/>
  <c r="R189"/>
  <c r="P189"/>
  <c r="K317"/>
  <c r="Q332"/>
  <c r="G418"/>
  <c r="K418"/>
  <c r="N418"/>
  <c r="Q418"/>
  <c r="T418"/>
  <c r="K446"/>
  <c r="N446"/>
  <c r="Q446"/>
  <c r="T446"/>
  <c r="H455"/>
  <c r="J455"/>
  <c r="M455"/>
  <c r="O488"/>
  <c r="R499"/>
  <c r="P499"/>
  <c r="G505"/>
  <c r="N505"/>
  <c r="Q505"/>
  <c r="O518"/>
  <c r="R518"/>
  <c r="G528"/>
  <c r="I533"/>
  <c r="L533" s="1"/>
  <c r="H573"/>
  <c r="H583"/>
  <c r="J583"/>
  <c r="U583"/>
  <c r="P583"/>
  <c r="M696"/>
  <c r="O696"/>
  <c r="G703"/>
  <c r="K703"/>
  <c r="U703"/>
  <c r="G726"/>
  <c r="K726"/>
  <c r="N726"/>
  <c r="Q726"/>
  <c r="T726"/>
  <c r="P726"/>
  <c r="H760"/>
  <c r="O760"/>
  <c r="R760"/>
  <c r="H767"/>
  <c r="S767"/>
  <c r="R802"/>
  <c r="S802"/>
  <c r="T883"/>
  <c r="Q928"/>
  <c r="T928"/>
  <c r="G935"/>
  <c r="K935"/>
  <c r="N935"/>
  <c r="Q935"/>
  <c r="V945"/>
  <c r="V946" s="1"/>
  <c r="S90"/>
  <c r="T573"/>
  <c r="O671"/>
  <c r="H678"/>
  <c r="T760"/>
  <c r="M767"/>
  <c r="G779"/>
  <c r="K779"/>
  <c r="T779"/>
  <c r="H787"/>
  <c r="J787"/>
  <c r="M787"/>
  <c r="O787"/>
  <c r="R787"/>
  <c r="O802"/>
  <c r="U802"/>
  <c r="H809"/>
  <c r="H816"/>
  <c r="G868"/>
  <c r="K868"/>
  <c r="N868"/>
  <c r="T868"/>
  <c r="P868"/>
  <c r="G1001"/>
  <c r="N1001"/>
  <c r="Q1001"/>
  <c r="T1001"/>
  <c r="P1001"/>
  <c r="U230"/>
  <c r="Q1139"/>
  <c r="Q943"/>
  <c r="V885"/>
  <c r="V886" s="1"/>
  <c r="S760"/>
  <c r="S576"/>
  <c r="S573" s="1"/>
  <c r="O418"/>
  <c r="S357"/>
  <c r="J367"/>
  <c r="U367"/>
  <c r="O317"/>
  <c r="N317"/>
  <c r="K194"/>
  <c r="P194"/>
  <c r="R194"/>
  <c r="T194"/>
  <c r="R160"/>
  <c r="L186"/>
  <c r="T64"/>
  <c r="I121"/>
  <c r="G121"/>
  <c r="N121"/>
  <c r="I126"/>
  <c r="L126" s="1"/>
  <c r="K129"/>
  <c r="N129"/>
  <c r="R137"/>
  <c r="P137"/>
  <c r="R145"/>
  <c r="U145"/>
  <c r="H160"/>
  <c r="M160"/>
  <c r="O160"/>
  <c r="P160"/>
  <c r="G175"/>
  <c r="K175"/>
  <c r="Q175"/>
  <c r="K181"/>
  <c r="N181"/>
  <c r="Q181"/>
  <c r="Q189"/>
  <c r="S189"/>
  <c r="L195"/>
  <c r="O194"/>
  <c r="Q194"/>
  <c r="S194"/>
  <c r="U194"/>
  <c r="P216"/>
  <c r="U216"/>
  <c r="S220"/>
  <c r="P226"/>
  <c r="U226"/>
  <c r="P240"/>
  <c r="N251"/>
  <c r="Q251"/>
  <c r="G296"/>
  <c r="K296"/>
  <c r="N296"/>
  <c r="Q296"/>
  <c r="T296"/>
  <c r="G312"/>
  <c r="Q312"/>
  <c r="U312"/>
  <c r="R317"/>
  <c r="T332"/>
  <c r="H342"/>
  <c r="O342"/>
  <c r="R342"/>
  <c r="R356"/>
  <c r="P480"/>
  <c r="U480"/>
  <c r="R480"/>
  <c r="T488"/>
  <c r="J528"/>
  <c r="M528"/>
  <c r="O528"/>
  <c r="H551"/>
  <c r="M551"/>
  <c r="R551"/>
  <c r="S551"/>
  <c r="K573"/>
  <c r="N573"/>
  <c r="Q573"/>
  <c r="P576"/>
  <c r="P573" s="1"/>
  <c r="K583"/>
  <c r="S583"/>
  <c r="J604"/>
  <c r="M604"/>
  <c r="P604"/>
  <c r="N613"/>
  <c r="S613"/>
  <c r="H622"/>
  <c r="J622"/>
  <c r="M622"/>
  <c r="R622"/>
  <c r="S622"/>
  <c r="J631"/>
  <c r="T649"/>
  <c r="P649"/>
  <c r="J649"/>
  <c r="K662"/>
  <c r="N662"/>
  <c r="U662"/>
  <c r="I671"/>
  <c r="H671"/>
  <c r="J671"/>
  <c r="M671"/>
  <c r="R671"/>
  <c r="S671"/>
  <c r="N671"/>
  <c r="S678"/>
  <c r="H687"/>
  <c r="J687"/>
  <c r="M687"/>
  <c r="O687"/>
  <c r="R687"/>
  <c r="S687"/>
  <c r="N696"/>
  <c r="G710"/>
  <c r="T710"/>
  <c r="H717"/>
  <c r="Q717"/>
  <c r="T717"/>
  <c r="T733"/>
  <c r="P733"/>
  <c r="U733"/>
  <c r="J779"/>
  <c r="M779"/>
  <c r="P809"/>
  <c r="G816"/>
  <c r="G823"/>
  <c r="P823"/>
  <c r="G828"/>
  <c r="K828"/>
  <c r="N828"/>
  <c r="P828"/>
  <c r="R828"/>
  <c r="T828"/>
  <c r="S868"/>
  <c r="M883"/>
  <c r="Q883"/>
  <c r="K883"/>
  <c r="N883"/>
  <c r="R935"/>
  <c r="Q1034"/>
  <c r="G1074"/>
  <c r="K1074"/>
  <c r="N1074"/>
  <c r="Q1074"/>
  <c r="U1129"/>
  <c r="Q129"/>
  <c r="I181"/>
  <c r="P202"/>
  <c r="S6"/>
  <c r="T240"/>
  <c r="G266"/>
  <c r="K266"/>
  <c r="G276"/>
  <c r="Q276"/>
  <c r="M446"/>
  <c r="H480"/>
  <c r="J480"/>
  <c r="M480"/>
  <c r="O480"/>
  <c r="G523"/>
  <c r="Q528"/>
  <c r="T528"/>
  <c r="S528"/>
  <c r="T604"/>
  <c r="S604"/>
  <c r="H613"/>
  <c r="G622"/>
  <c r="K622"/>
  <c r="Q622"/>
  <c r="T622"/>
  <c r="U622"/>
  <c r="T631"/>
  <c r="P631"/>
  <c r="H649"/>
  <c r="T1139"/>
  <c r="K1139"/>
  <c r="R1186"/>
  <c r="R1193"/>
  <c r="U1193"/>
  <c r="P357"/>
  <c r="N687"/>
  <c r="S717"/>
  <c r="H726"/>
  <c r="G760"/>
  <c r="S774"/>
  <c r="O779"/>
  <c r="S779"/>
  <c r="G787"/>
  <c r="K787"/>
  <c r="N787"/>
  <c r="Q787"/>
  <c r="T787"/>
  <c r="P787"/>
  <c r="G802"/>
  <c r="K802"/>
  <c r="N802"/>
  <c r="T809"/>
  <c r="U809"/>
  <c r="M816"/>
  <c r="O816"/>
  <c r="R816"/>
  <c r="O835"/>
  <c r="Q835"/>
  <c r="S835"/>
  <c r="H840"/>
  <c r="S840"/>
  <c r="V1276"/>
  <c r="V1277" s="1"/>
  <c r="J1074"/>
  <c r="I1031"/>
  <c r="L1031" s="1"/>
  <c r="I865"/>
  <c r="L865" s="1"/>
  <c r="K835"/>
  <c r="P835"/>
  <c r="R835"/>
  <c r="O823"/>
  <c r="S809"/>
  <c r="P802"/>
  <c r="S787"/>
  <c r="O767"/>
  <c r="O753"/>
  <c r="R753"/>
  <c r="S753"/>
  <c r="S726"/>
  <c r="G687"/>
  <c r="K687"/>
  <c r="Q687"/>
  <c r="T687"/>
  <c r="U640"/>
  <c r="H640"/>
  <c r="P640"/>
  <c r="O622"/>
  <c r="O583"/>
  <c r="R573"/>
  <c r="T505"/>
  <c r="J488"/>
  <c r="P488"/>
  <c r="L477"/>
  <c r="L474"/>
  <c r="G356"/>
  <c r="J357"/>
  <c r="U357"/>
  <c r="P299"/>
  <c r="H266"/>
  <c r="L211"/>
  <c r="H210"/>
  <c r="O210"/>
  <c r="R210"/>
  <c r="S202"/>
  <c r="I142"/>
  <c r="L142" s="1"/>
  <c r="H129"/>
  <c r="S129"/>
  <c r="S121"/>
  <c r="U121"/>
  <c r="P47"/>
  <c r="S47"/>
  <c r="H64"/>
  <c r="O73"/>
  <c r="R73"/>
  <c r="M90"/>
  <c r="O90"/>
  <c r="L96"/>
  <c r="U129"/>
  <c r="P145"/>
  <c r="S213"/>
  <c r="P220"/>
  <c r="U220"/>
  <c r="L248"/>
  <c r="L249"/>
  <c r="O266"/>
  <c r="R266"/>
  <c r="R312"/>
  <c r="R332"/>
  <c r="U332"/>
  <c r="Q342"/>
  <c r="P342"/>
  <c r="U342"/>
  <c r="P678"/>
  <c r="U678"/>
  <c r="P121"/>
  <c r="U137"/>
  <c r="L236"/>
  <c r="P312"/>
  <c r="L361"/>
  <c r="U363"/>
  <c r="M400"/>
  <c r="O400"/>
  <c r="R400"/>
  <c r="H418"/>
  <c r="J418"/>
  <c r="M418"/>
  <c r="R418"/>
  <c r="N433"/>
  <c r="Q433"/>
  <c r="T433"/>
  <c r="P433"/>
  <c r="G455"/>
  <c r="K455"/>
  <c r="N455"/>
  <c r="S480"/>
  <c r="H518"/>
  <c r="J518"/>
  <c r="M518"/>
  <c r="S518"/>
  <c r="H523"/>
  <c r="J523"/>
  <c r="G551"/>
  <c r="P551"/>
  <c r="U551"/>
  <c r="G604"/>
  <c r="Q604"/>
  <c r="U604"/>
  <c r="H604"/>
  <c r="O604"/>
  <c r="I613"/>
  <c r="K613"/>
  <c r="R613"/>
  <c r="U613"/>
  <c r="P613"/>
  <c r="H631"/>
  <c r="K631"/>
  <c r="N631"/>
  <c r="N649"/>
  <c r="S649"/>
  <c r="K649"/>
  <c r="H662"/>
  <c r="J662"/>
  <c r="M662"/>
  <c r="O662"/>
  <c r="T678"/>
  <c r="K678"/>
  <c r="N678"/>
  <c r="Q678"/>
  <c r="U687"/>
  <c r="J696"/>
  <c r="H703"/>
  <c r="J703"/>
  <c r="M703"/>
  <c r="O703"/>
  <c r="S703"/>
  <c r="R710"/>
  <c r="S710"/>
  <c r="P710"/>
  <c r="G717"/>
  <c r="M726"/>
  <c r="O726"/>
  <c r="U726"/>
  <c r="G573"/>
  <c r="G613"/>
  <c r="M613"/>
  <c r="P703"/>
  <c r="J726"/>
  <c r="Q753"/>
  <c r="H753"/>
  <c r="J760"/>
  <c r="M760"/>
  <c r="P760"/>
  <c r="K774"/>
  <c r="N774"/>
  <c r="T774"/>
  <c r="N816"/>
  <c r="Q816"/>
  <c r="T816"/>
  <c r="H823"/>
  <c r="J823"/>
  <c r="M823"/>
  <c r="S823"/>
  <c r="T823"/>
  <c r="H828"/>
  <c r="J828"/>
  <c r="M828"/>
  <c r="O828"/>
  <c r="Q828"/>
  <c r="S828"/>
  <c r="U828"/>
  <c r="T835"/>
  <c r="I873"/>
  <c r="L873" s="1"/>
  <c r="R928"/>
  <c r="P1193"/>
  <c r="P744"/>
  <c r="Q809"/>
  <c r="U935"/>
  <c r="U965"/>
  <c r="S1011"/>
  <c r="S1034"/>
  <c r="U1056"/>
  <c r="V1076"/>
  <c r="V1077" s="1"/>
  <c r="R1074"/>
  <c r="K1129"/>
  <c r="G1139"/>
  <c r="Q1186"/>
  <c r="T1186"/>
  <c r="G1193"/>
  <c r="T1193"/>
  <c r="P16"/>
  <c r="S57"/>
  <c r="Q64"/>
  <c r="K64"/>
  <c r="N64"/>
  <c r="G73"/>
  <c r="J73"/>
  <c r="M73"/>
  <c r="P76"/>
  <c r="H73"/>
  <c r="G90"/>
  <c r="R90"/>
  <c r="U90"/>
  <c r="K105"/>
  <c r="R105"/>
  <c r="U105"/>
  <c r="K145"/>
  <c r="J160"/>
  <c r="J194"/>
  <c r="M194"/>
  <c r="H194"/>
  <c r="K210"/>
  <c r="Q210"/>
  <c r="P213"/>
  <c r="U213"/>
  <c r="P237"/>
  <c r="P236" s="1"/>
  <c r="T251"/>
  <c r="J266"/>
  <c r="M266"/>
  <c r="Q266"/>
  <c r="T266"/>
  <c r="L471"/>
  <c r="T5"/>
  <c r="H5"/>
  <c r="R5"/>
  <c r="P67"/>
  <c r="P64" s="1"/>
  <c r="K73"/>
  <c r="J90"/>
  <c r="G95"/>
  <c r="J95"/>
  <c r="M95"/>
  <c r="R95"/>
  <c r="T95"/>
  <c r="H95"/>
  <c r="K121"/>
  <c r="Q121"/>
  <c r="O129"/>
  <c r="R129"/>
  <c r="T129"/>
  <c r="L134"/>
  <c r="H137"/>
  <c r="K160"/>
  <c r="N160"/>
  <c r="M210"/>
  <c r="G240"/>
  <c r="U266"/>
  <c r="S266"/>
  <c r="N266"/>
  <c r="K276"/>
  <c r="L496"/>
  <c r="P318"/>
  <c r="P317" s="1"/>
  <c r="P332"/>
  <c r="K356"/>
  <c r="L367"/>
  <c r="P367"/>
  <c r="G400"/>
  <c r="J400"/>
  <c r="H400"/>
  <c r="P446"/>
  <c r="R446"/>
  <c r="S488"/>
  <c r="K505"/>
  <c r="J505"/>
  <c r="R528"/>
  <c r="J573"/>
  <c r="M573"/>
  <c r="R604"/>
  <c r="U710"/>
  <c r="U753"/>
  <c r="P840"/>
  <c r="U840"/>
  <c r="G290"/>
  <c r="J290"/>
  <c r="M290"/>
  <c r="P304"/>
  <c r="G317"/>
  <c r="G342"/>
  <c r="J342"/>
  <c r="M342"/>
  <c r="K342"/>
  <c r="O356"/>
  <c r="G433"/>
  <c r="J433"/>
  <c r="H433"/>
  <c r="K433"/>
  <c r="M488"/>
  <c r="R488"/>
  <c r="Q499"/>
  <c r="H505"/>
  <c r="K518"/>
  <c r="K523"/>
  <c r="N523"/>
  <c r="T523"/>
  <c r="S523"/>
  <c r="R523"/>
  <c r="K528"/>
  <c r="N528"/>
  <c r="J551"/>
  <c r="N551"/>
  <c r="Q551"/>
  <c r="T551"/>
  <c r="J558"/>
  <c r="M558"/>
  <c r="N558"/>
  <c r="T583"/>
  <c r="G631"/>
  <c r="M631"/>
  <c r="O631"/>
  <c r="R631"/>
  <c r="S631"/>
  <c r="R649"/>
  <c r="M649"/>
  <c r="O649"/>
  <c r="U649"/>
  <c r="I662"/>
  <c r="R662"/>
  <c r="G671"/>
  <c r="T671"/>
  <c r="G696"/>
  <c r="Q696"/>
  <c r="T696"/>
  <c r="P696"/>
  <c r="U696"/>
  <c r="Q703"/>
  <c r="T703"/>
  <c r="H710"/>
  <c r="J710"/>
  <c r="M710"/>
  <c r="O710"/>
  <c r="K710"/>
  <c r="I717"/>
  <c r="K717"/>
  <c r="U717"/>
  <c r="K733"/>
  <c r="N733"/>
  <c r="Q733"/>
  <c r="S733"/>
  <c r="G733"/>
  <c r="R733"/>
  <c r="T744"/>
  <c r="N744"/>
  <c r="Q744"/>
  <c r="S744"/>
  <c r="G744"/>
  <c r="M744"/>
  <c r="M753"/>
  <c r="T753"/>
  <c r="K753"/>
  <c r="N753"/>
  <c r="G753"/>
  <c r="K760"/>
  <c r="U760"/>
  <c r="G774"/>
  <c r="Q774"/>
  <c r="U774"/>
  <c r="U816"/>
  <c r="P816"/>
  <c r="J835"/>
  <c r="N840"/>
  <c r="R840"/>
  <c r="K840"/>
  <c r="T840"/>
  <c r="L857"/>
  <c r="I856"/>
  <c r="L856" s="1"/>
  <c r="J640"/>
  <c r="O640"/>
  <c r="Q640"/>
  <c r="R678"/>
  <c r="G678"/>
  <c r="J678"/>
  <c r="M678"/>
  <c r="O678"/>
  <c r="O717"/>
  <c r="N767"/>
  <c r="R767"/>
  <c r="T767"/>
  <c r="M774"/>
  <c r="R809"/>
  <c r="G809"/>
  <c r="M809"/>
  <c r="R823"/>
  <c r="G883"/>
  <c r="J883"/>
  <c r="O883"/>
  <c r="R883"/>
  <c r="S935"/>
  <c r="H943"/>
  <c r="G943"/>
  <c r="J943"/>
  <c r="M943"/>
  <c r="R943"/>
  <c r="T943"/>
  <c r="U1001"/>
  <c r="H1001"/>
  <c r="R1001"/>
  <c r="H868"/>
  <c r="J868"/>
  <c r="P918"/>
  <c r="P1011"/>
  <c r="U1011"/>
  <c r="N1010"/>
  <c r="Q1010"/>
  <c r="T1010"/>
  <c r="G1010"/>
  <c r="M1010"/>
  <c r="O1010"/>
  <c r="R1010"/>
  <c r="H1010"/>
  <c r="G1034"/>
  <c r="N1034"/>
  <c r="K1034"/>
  <c r="M1034"/>
  <c r="O1034"/>
  <c r="G1056"/>
  <c r="H1074"/>
  <c r="P1080"/>
  <c r="S1080"/>
  <c r="M1074"/>
  <c r="K1117"/>
  <c r="N1117"/>
  <c r="Q1117"/>
  <c r="T1117"/>
  <c r="G1117"/>
  <c r="R1117"/>
  <c r="J1117"/>
  <c r="H1139"/>
  <c r="J1139"/>
  <c r="N1139"/>
  <c r="T1206"/>
  <c r="O1186"/>
  <c r="K1193"/>
  <c r="J1193"/>
  <c r="K1206"/>
  <c r="N1206"/>
  <c r="Q1206"/>
  <c r="J1254"/>
  <c r="H1261"/>
  <c r="L1282"/>
  <c r="N1274"/>
  <c r="N1273" s="1"/>
  <c r="G1274"/>
  <c r="G1273" s="1"/>
  <c r="J1274"/>
  <c r="J1273" s="1"/>
  <c r="M1274"/>
  <c r="M1273" s="1"/>
  <c r="L91"/>
  <c r="I90"/>
  <c r="L108"/>
  <c r="I105"/>
  <c r="L105" s="1"/>
  <c r="P105"/>
  <c r="L155"/>
  <c r="I154"/>
  <c r="L154" s="1"/>
  <c r="L169"/>
  <c r="I168"/>
  <c r="L168" s="1"/>
  <c r="I175"/>
  <c r="L176"/>
  <c r="L190"/>
  <c r="I189"/>
  <c r="L297"/>
  <c r="I296"/>
  <c r="L315"/>
  <c r="I312"/>
  <c r="L347"/>
  <c r="I342"/>
  <c r="Q364"/>
  <c r="Q363" s="1"/>
  <c r="Q356" s="1"/>
  <c r="P363"/>
  <c r="L456"/>
  <c r="I455"/>
  <c r="L486"/>
  <c r="I485"/>
  <c r="L485" s="1"/>
  <c r="N488"/>
  <c r="Q488"/>
  <c r="L500"/>
  <c r="I499"/>
  <c r="L508"/>
  <c r="I505"/>
  <c r="L529"/>
  <c r="I528"/>
  <c r="L540"/>
  <c r="I539"/>
  <c r="L539" s="1"/>
  <c r="K640"/>
  <c r="L641"/>
  <c r="L652"/>
  <c r="I649"/>
  <c r="L697"/>
  <c r="I696"/>
  <c r="L713"/>
  <c r="I710"/>
  <c r="L734"/>
  <c r="I733"/>
  <c r="L756"/>
  <c r="I753"/>
  <c r="L812"/>
  <c r="I809"/>
  <c r="L836"/>
  <c r="I835"/>
  <c r="L835" s="1"/>
  <c r="L880"/>
  <c r="I879"/>
  <c r="L879" s="1"/>
  <c r="L884"/>
  <c r="I883"/>
  <c r="L950"/>
  <c r="I943"/>
  <c r="K1001"/>
  <c r="L1002"/>
  <c r="L1035"/>
  <c r="I1034"/>
  <c r="L1255"/>
  <c r="I1254"/>
  <c r="L1254" s="1"/>
  <c r="I823"/>
  <c r="I774"/>
  <c r="L774" s="1"/>
  <c r="I400"/>
  <c r="I760"/>
  <c r="L718"/>
  <c r="L208"/>
  <c r="I1117"/>
  <c r="S1056"/>
  <c r="L632"/>
  <c r="L468"/>
  <c r="I5"/>
  <c r="J5"/>
  <c r="N5"/>
  <c r="Q5"/>
  <c r="M5"/>
  <c r="O5"/>
  <c r="L65"/>
  <c r="I64"/>
  <c r="N73"/>
  <c r="Q73"/>
  <c r="T73"/>
  <c r="L81"/>
  <c r="I73"/>
  <c r="O95"/>
  <c r="S96"/>
  <c r="S95" s="1"/>
  <c r="L101"/>
  <c r="I95"/>
  <c r="I112"/>
  <c r="L113"/>
  <c r="I115"/>
  <c r="L115" s="1"/>
  <c r="L119"/>
  <c r="I118"/>
  <c r="L118" s="1"/>
  <c r="H121"/>
  <c r="G129"/>
  <c r="L130"/>
  <c r="I129"/>
  <c r="L140"/>
  <c r="I137"/>
  <c r="G145"/>
  <c r="L146"/>
  <c r="I145"/>
  <c r="S145"/>
  <c r="L158"/>
  <c r="I157"/>
  <c r="L157" s="1"/>
  <c r="L161"/>
  <c r="I160"/>
  <c r="U160"/>
  <c r="I171"/>
  <c r="L171" s="1"/>
  <c r="H189"/>
  <c r="G194"/>
  <c r="L200"/>
  <c r="I194"/>
  <c r="U202"/>
  <c r="J210"/>
  <c r="S216"/>
  <c r="S226"/>
  <c r="U240"/>
  <c r="L267"/>
  <c r="L269"/>
  <c r="I266"/>
  <c r="O290"/>
  <c r="R290"/>
  <c r="H296"/>
  <c r="J296"/>
  <c r="M296"/>
  <c r="O296"/>
  <c r="K312"/>
  <c r="N312"/>
  <c r="S312"/>
  <c r="Q317"/>
  <c r="T317"/>
  <c r="S332"/>
  <c r="L335"/>
  <c r="I332"/>
  <c r="N342"/>
  <c r="T342"/>
  <c r="S342"/>
  <c r="I349"/>
  <c r="L349" s="1"/>
  <c r="H356"/>
  <c r="T356"/>
  <c r="I356"/>
  <c r="N364"/>
  <c r="N363" s="1"/>
  <c r="N356" s="1"/>
  <c r="M363"/>
  <c r="M356" s="1"/>
  <c r="S363"/>
  <c r="K400"/>
  <c r="N400"/>
  <c r="Q400"/>
  <c r="T400"/>
  <c r="L419"/>
  <c r="I418"/>
  <c r="M433"/>
  <c r="O433"/>
  <c r="R433"/>
  <c r="L440"/>
  <c r="I433"/>
  <c r="G446"/>
  <c r="L447"/>
  <c r="I446"/>
  <c r="S447"/>
  <c r="S446" s="1"/>
  <c r="M505"/>
  <c r="O505"/>
  <c r="R505"/>
  <c r="G518"/>
  <c r="L519"/>
  <c r="I518"/>
  <c r="M523"/>
  <c r="O523"/>
  <c r="P528"/>
  <c r="U528"/>
  <c r="L537"/>
  <c r="I536"/>
  <c r="L536" s="1"/>
  <c r="L543"/>
  <c r="I542"/>
  <c r="L542" s="1"/>
  <c r="L549"/>
  <c r="I548"/>
  <c r="L548" s="1"/>
  <c r="O551"/>
  <c r="K558"/>
  <c r="T558"/>
  <c r="L574"/>
  <c r="O573"/>
  <c r="M583"/>
  <c r="R583"/>
  <c r="L607"/>
  <c r="I604"/>
  <c r="J613"/>
  <c r="Q613"/>
  <c r="T613"/>
  <c r="P622"/>
  <c r="L627"/>
  <c r="I622"/>
  <c r="L634"/>
  <c r="I631"/>
  <c r="L681"/>
  <c r="I678"/>
  <c r="L729"/>
  <c r="I726"/>
  <c r="J744"/>
  <c r="L768"/>
  <c r="I767"/>
  <c r="L767" s="1"/>
  <c r="J809"/>
  <c r="N809"/>
  <c r="I840"/>
  <c r="L840" s="1"/>
  <c r="L841"/>
  <c r="L933"/>
  <c r="I928"/>
  <c r="K943"/>
  <c r="N943"/>
  <c r="I1010"/>
  <c r="K1010"/>
  <c r="R1034"/>
  <c r="P1034"/>
  <c r="L1130"/>
  <c r="I1129"/>
  <c r="H1186"/>
  <c r="J1186"/>
  <c r="V1208"/>
  <c r="V1209" s="1"/>
  <c r="O1206"/>
  <c r="L1262"/>
  <c r="I1261"/>
  <c r="R1274"/>
  <c r="R1273" s="1"/>
  <c r="G640"/>
  <c r="M640"/>
  <c r="S640"/>
  <c r="G649"/>
  <c r="Q662"/>
  <c r="S662"/>
  <c r="K671"/>
  <c r="Q671"/>
  <c r="H696"/>
  <c r="R703"/>
  <c r="N710"/>
  <c r="J717"/>
  <c r="M717"/>
  <c r="R717"/>
  <c r="R726"/>
  <c r="J733"/>
  <c r="M733"/>
  <c r="O733"/>
  <c r="K744"/>
  <c r="U744"/>
  <c r="J767"/>
  <c r="H779"/>
  <c r="U787"/>
  <c r="O809"/>
  <c r="K816"/>
  <c r="K823"/>
  <c r="N823"/>
  <c r="J840"/>
  <c r="M840"/>
  <c r="O840"/>
  <c r="Q840"/>
  <c r="H883"/>
  <c r="K928"/>
  <c r="N928"/>
  <c r="H935"/>
  <c r="J935"/>
  <c r="M935"/>
  <c r="O935"/>
  <c r="J1001"/>
  <c r="M1001"/>
  <c r="O1001"/>
  <c r="J1010"/>
  <c r="H1034"/>
  <c r="J1034"/>
  <c r="G1061"/>
  <c r="U1062"/>
  <c r="U1061"/>
  <c r="S1064"/>
  <c r="S1061"/>
  <c r="L1075"/>
  <c r="T1074"/>
  <c r="H1117"/>
  <c r="M1117"/>
  <c r="O1117"/>
  <c r="J1129"/>
  <c r="H1193"/>
  <c r="M1193"/>
  <c r="S1193"/>
  <c r="G1206"/>
  <c r="U1261"/>
  <c r="K1274"/>
  <c r="T1274"/>
  <c r="T1273" s="1"/>
  <c r="H1274"/>
  <c r="H1273" s="1"/>
  <c r="Q1274"/>
  <c r="Q1273" s="1"/>
  <c r="P418" l="1"/>
  <c r="S276"/>
  <c r="U505"/>
  <c r="U504" s="1"/>
  <c r="S505"/>
  <c r="S504" s="1"/>
  <c r="P400"/>
  <c r="U276"/>
  <c r="P276"/>
  <c r="S418"/>
  <c r="U317"/>
  <c r="U1117"/>
  <c r="P1010"/>
  <c r="U418"/>
  <c r="S317"/>
  <c r="S400"/>
  <c r="U1074"/>
  <c r="U883"/>
  <c r="U882" s="1"/>
  <c r="S296"/>
  <c r="U251"/>
  <c r="P505"/>
  <c r="P504" s="1"/>
  <c r="S251"/>
  <c r="U400"/>
  <c r="U1139"/>
  <c r="U1138" s="1"/>
  <c r="L488"/>
  <c r="S73"/>
  <c r="P1139"/>
  <c r="P1138" s="1"/>
  <c r="P943"/>
  <c r="U1010"/>
  <c r="P1206"/>
  <c r="P1205" s="1"/>
  <c r="L251"/>
  <c r="S943"/>
  <c r="U1206"/>
  <c r="U1205" s="1"/>
  <c r="S1206"/>
  <c r="S1205" s="1"/>
  <c r="H467"/>
  <c r="U73"/>
  <c r="P883"/>
  <c r="P882" s="1"/>
  <c r="L189"/>
  <c r="G467"/>
  <c r="P73"/>
  <c r="L499"/>
  <c r="U296"/>
  <c r="P1274"/>
  <c r="P1273" s="1"/>
  <c r="S1010"/>
  <c r="L137"/>
  <c r="U943"/>
  <c r="S883"/>
  <c r="S882" s="1"/>
  <c r="S1139"/>
  <c r="S1138" s="1"/>
  <c r="L90"/>
  <c r="L290"/>
  <c r="L518"/>
  <c r="L202"/>
  <c r="H1073"/>
  <c r="P1074"/>
  <c r="P1073" s="1"/>
  <c r="L726"/>
  <c r="O572"/>
  <c r="L446"/>
  <c r="L455"/>
  <c r="S1274"/>
  <c r="S1273" s="1"/>
  <c r="L1117"/>
  <c r="H504"/>
  <c r="L181"/>
  <c r="L1034"/>
  <c r="Q1205"/>
  <c r="L809"/>
  <c r="L696"/>
  <c r="L868"/>
  <c r="L671"/>
  <c r="N572"/>
  <c r="L480"/>
  <c r="N504"/>
  <c r="M882"/>
  <c r="S356"/>
  <c r="S1074"/>
  <c r="S1073" s="1"/>
  <c r="Q504"/>
  <c r="G572"/>
  <c r="S5"/>
  <c r="L551"/>
  <c r="L64"/>
  <c r="L573"/>
  <c r="L240"/>
  <c r="K504"/>
  <c r="L332"/>
  <c r="I1138"/>
  <c r="L678"/>
  <c r="R572"/>
  <c r="G882"/>
  <c r="P296"/>
  <c r="L583"/>
  <c r="J356"/>
  <c r="J355" s="1"/>
  <c r="L175"/>
  <c r="N1138"/>
  <c r="O467"/>
  <c r="U5"/>
  <c r="U467"/>
  <c r="L622"/>
  <c r="M111"/>
  <c r="L418"/>
  <c r="L760"/>
  <c r="T1205"/>
  <c r="Q942"/>
  <c r="G1138"/>
  <c r="K1073"/>
  <c r="G942"/>
  <c r="J1138"/>
  <c r="Q1073"/>
  <c r="Q882"/>
  <c r="R1205"/>
  <c r="L631"/>
  <c r="K467"/>
  <c r="G355"/>
  <c r="Q111"/>
  <c r="L266"/>
  <c r="L1001"/>
  <c r="I572"/>
  <c r="P210"/>
  <c r="P5"/>
  <c r="L802"/>
  <c r="L1139"/>
  <c r="H1138"/>
  <c r="M1073"/>
  <c r="O882"/>
  <c r="L744"/>
  <c r="R355"/>
  <c r="L640"/>
  <c r="L1193"/>
  <c r="P593"/>
  <c r="P592" s="1"/>
  <c r="P572"/>
  <c r="G504"/>
  <c r="O355"/>
  <c r="J1073"/>
  <c r="T1073"/>
  <c r="H942"/>
  <c r="J882"/>
  <c r="K882"/>
  <c r="L816"/>
  <c r="O1205"/>
  <c r="L194"/>
  <c r="L145"/>
  <c r="L296"/>
  <c r="R882"/>
  <c r="M467"/>
  <c r="T1138"/>
  <c r="G1073"/>
  <c r="L703"/>
  <c r="H4"/>
  <c r="N1073"/>
  <c r="O1073"/>
  <c r="U572"/>
  <c r="L433"/>
  <c r="T4"/>
  <c r="N467"/>
  <c r="N1205"/>
  <c r="O1138"/>
  <c r="L687"/>
  <c r="H572"/>
  <c r="K4"/>
  <c r="L787"/>
  <c r="L1074"/>
  <c r="O942"/>
  <c r="P356"/>
  <c r="P355" s="1"/>
  <c r="R1073"/>
  <c r="U356"/>
  <c r="G1205"/>
  <c r="L95"/>
  <c r="L73"/>
  <c r="J4"/>
  <c r="J1205"/>
  <c r="J467"/>
  <c r="T467"/>
  <c r="L523"/>
  <c r="M1205"/>
  <c r="M1138"/>
  <c r="L1129"/>
  <c r="M572"/>
  <c r="R504"/>
  <c r="H355"/>
  <c r="L129"/>
  <c r="L753"/>
  <c r="L710"/>
  <c r="L649"/>
  <c r="Q467"/>
  <c r="H1205"/>
  <c r="K1205"/>
  <c r="T572"/>
  <c r="J572"/>
  <c r="L121"/>
  <c r="P467"/>
  <c r="Q572"/>
  <c r="L317"/>
  <c r="M942"/>
  <c r="N882"/>
  <c r="R942"/>
  <c r="N942"/>
  <c r="T593"/>
  <c r="T592" s="1"/>
  <c r="T504"/>
  <c r="K355"/>
  <c r="R111"/>
  <c r="L160"/>
  <c r="M4"/>
  <c r="L733"/>
  <c r="L528"/>
  <c r="L342"/>
  <c r="L662"/>
  <c r="R467"/>
  <c r="L276"/>
  <c r="G4"/>
  <c r="U210"/>
  <c r="R1138"/>
  <c r="Q1138"/>
  <c r="S467"/>
  <c r="K111"/>
  <c r="T882"/>
  <c r="I467"/>
  <c r="O4"/>
  <c r="Q4"/>
  <c r="S572"/>
  <c r="K572"/>
  <c r="J942"/>
  <c r="H593"/>
  <c r="H592" s="1"/>
  <c r="J111"/>
  <c r="L613"/>
  <c r="S593"/>
  <c r="S592" s="1"/>
  <c r="N111"/>
  <c r="O111"/>
  <c r="S210"/>
  <c r="L1010"/>
  <c r="K942"/>
  <c r="K593"/>
  <c r="K592" s="1"/>
  <c r="U593"/>
  <c r="U592" s="1"/>
  <c r="O593"/>
  <c r="O592" s="1"/>
  <c r="R593"/>
  <c r="R592" s="1"/>
  <c r="Q593"/>
  <c r="Q592" s="1"/>
  <c r="G593"/>
  <c r="G592" s="1"/>
  <c r="M593"/>
  <c r="M592" s="1"/>
  <c r="T111"/>
  <c r="G111"/>
  <c r="L400"/>
  <c r="T942"/>
  <c r="L717"/>
  <c r="K1138"/>
  <c r="N593"/>
  <c r="N592" s="1"/>
  <c r="J593"/>
  <c r="J592" s="1"/>
  <c r="N355"/>
  <c r="H111"/>
  <c r="Q355"/>
  <c r="J504"/>
  <c r="R4"/>
  <c r="K1273"/>
  <c r="L1273" s="1"/>
  <c r="L1274"/>
  <c r="H882"/>
  <c r="L1261"/>
  <c r="I1205"/>
  <c r="L1205" s="1"/>
  <c r="O504"/>
  <c r="T355"/>
  <c r="I111"/>
  <c r="L112"/>
  <c r="L823"/>
  <c r="L883"/>
  <c r="I882"/>
  <c r="L505"/>
  <c r="I504"/>
  <c r="L558"/>
  <c r="L928"/>
  <c r="L604"/>
  <c r="I593"/>
  <c r="M504"/>
  <c r="M355"/>
  <c r="I355"/>
  <c r="L356"/>
  <c r="N4"/>
  <c r="I4"/>
  <c r="L5"/>
  <c r="I1073"/>
  <c r="L943"/>
  <c r="I942"/>
  <c r="L312"/>
  <c r="U1073" l="1"/>
  <c r="P942"/>
  <c r="S355"/>
  <c r="S111"/>
  <c r="U355"/>
  <c r="S4"/>
  <c r="U942"/>
  <c r="S942"/>
  <c r="P4"/>
  <c r="U111"/>
  <c r="U4"/>
  <c r="J1072"/>
  <c r="H1072"/>
  <c r="H466"/>
  <c r="N466"/>
  <c r="O110"/>
  <c r="Q110"/>
  <c r="L504"/>
  <c r="J110"/>
  <c r="G1072"/>
  <c r="U1072"/>
  <c r="P111"/>
  <c r="P110" s="1"/>
  <c r="M110"/>
  <c r="P466"/>
  <c r="P1072"/>
  <c r="O1072"/>
  <c r="L355"/>
  <c r="L1138"/>
  <c r="L572"/>
  <c r="K110"/>
  <c r="H110"/>
  <c r="G110"/>
  <c r="S466"/>
  <c r="N1072"/>
  <c r="G466"/>
  <c r="M1072"/>
  <c r="L467"/>
  <c r="Q1072"/>
  <c r="S1072"/>
  <c r="T1072"/>
  <c r="O466"/>
  <c r="K466"/>
  <c r="R1072"/>
  <c r="R466"/>
  <c r="R110"/>
  <c r="T466"/>
  <c r="U466"/>
  <c r="L942"/>
  <c r="L882"/>
  <c r="M466"/>
  <c r="J466"/>
  <c r="Q466"/>
  <c r="N110"/>
  <c r="K1072"/>
  <c r="T110"/>
  <c r="I1072"/>
  <c r="L1073"/>
  <c r="L4"/>
  <c r="I592"/>
  <c r="L592" s="1"/>
  <c r="L593"/>
  <c r="I466"/>
  <c r="L111"/>
  <c r="I110"/>
  <c r="S110" l="1"/>
  <c r="U110"/>
  <c r="Q3"/>
  <c r="Q2" s="1"/>
  <c r="S3"/>
  <c r="S2" s="1"/>
  <c r="W3" s="1"/>
  <c r="N3"/>
  <c r="N2" s="1"/>
  <c r="M3"/>
  <c r="M2" s="1"/>
  <c r="Q1320"/>
  <c r="O3"/>
  <c r="O2" s="1"/>
  <c r="H3"/>
  <c r="H2" s="1"/>
  <c r="G3"/>
  <c r="G2" s="1"/>
  <c r="K3"/>
  <c r="K2" s="1"/>
  <c r="U3"/>
  <c r="U2" s="1"/>
  <c r="X3" s="1"/>
  <c r="P3"/>
  <c r="P2" s="1"/>
  <c r="V3" s="1"/>
  <c r="J3"/>
  <c r="J2" s="1"/>
  <c r="R3"/>
  <c r="R2" s="1"/>
  <c r="T3"/>
  <c r="T2" s="1"/>
  <c r="L110"/>
  <c r="L466"/>
  <c r="L1072"/>
  <c r="I3"/>
  <c r="L3" l="1"/>
  <c r="I2"/>
  <c r="L2" s="1"/>
</calcChain>
</file>

<file path=xl/comments1.xml><?xml version="1.0" encoding="utf-8"?>
<comments xmlns="http://schemas.openxmlformats.org/spreadsheetml/2006/main">
  <authors>
    <author>hdesk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38"/>
          </rPr>
          <t>izmjena naziva RAZDJELA i GLAVE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5" authorId="0">
      <text>
        <r>
          <rPr>
            <b/>
            <sz val="9"/>
            <color indexed="81"/>
            <rFont val="Tahoma"/>
            <family val="2"/>
            <charset val="238"/>
          </rPr>
          <t>izmjena naziva u: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Projekt Nova luka Zadar (Trajektni terminal Gaženica)</t>
        </r>
        <r>
          <rPr>
            <sz val="9"/>
            <color indexed="81"/>
            <rFont val="Tahoma"/>
            <family val="2"/>
            <charset val="238"/>
          </rPr>
          <t xml:space="preserve">
Rebalansom ili Proračunom 2017.?</t>
        </r>
      </text>
    </comment>
    <comment ref="F696" authorId="0">
      <text>
        <r>
          <rPr>
            <b/>
            <sz val="9"/>
            <color indexed="81"/>
            <rFont val="Tahoma"/>
            <family val="2"/>
            <charset val="238"/>
          </rPr>
          <t>izmjena naziva</t>
        </r>
        <r>
          <rPr>
            <sz val="9"/>
            <color indexed="81"/>
            <rFont val="Tahoma"/>
            <family val="2"/>
            <charset val="238"/>
          </rPr>
          <t xml:space="preserve">
za aktivnost i za GLAVA: Agencija za obalni linijski pomorski promet</t>
        </r>
      </text>
    </comment>
  </commentList>
</comments>
</file>

<file path=xl/sharedStrings.xml><?xml version="1.0" encoding="utf-8"?>
<sst xmlns="http://schemas.openxmlformats.org/spreadsheetml/2006/main" count="8352" uniqueCount="705">
  <si>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</si>
  <si>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</si>
  <si>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</si>
  <si>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</si>
  <si>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</si>
  <si>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</si>
  <si>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</si>
  <si>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</si>
  <si>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</si>
  <si>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</si>
  <si>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</si>
  <si>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</si>
  <si>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</si>
  <si>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</si>
  <si>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</si>
  <si>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</si>
  <si>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</si>
  <si>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</si>
  <si>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</si>
  <si>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</si>
  <si>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</si>
  <si>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</si>
  <si>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</si>
  <si>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</si>
  <si>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</si>
  <si>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</si>
  <si>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</si>
  <si>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</si>
  <si>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</si>
  <si>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</si>
  <si>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</si>
  <si>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</si>
  <si>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</si>
  <si>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</si>
  <si>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</si>
  <si>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</si>
  <si>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</si>
  <si>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</si>
  <si>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</si>
  <si>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</si>
  <si>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</si>
  <si>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</si>
  <si>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</si>
  <si>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</si>
  <si>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</si>
  <si>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</si>
  <si>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</si>
  <si>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</si>
  <si>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</si>
  <si>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</si>
  <si>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</si>
  <si>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</si>
  <si>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</si>
  <si>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</si>
  <si>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</si>
  <si>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</si>
  <si>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</si>
  <si>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</si>
  <si>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</si>
  <si>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</si>
  <si>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</si>
  <si>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</si>
  <si>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</si>
  <si>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</si>
  <si>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</si>
  <si>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</si>
  <si>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</si>
  <si>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</si>
  <si>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</si>
  <si>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</si>
  <si>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</si>
  <si>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</si>
  <si>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</si>
  <si>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</si>
  <si>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</si>
  <si>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</si>
  <si>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</si>
  <si>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</si>
  <si>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</si>
  <si>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</si>
  <si>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</si>
  <si>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</si>
  <si>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</si>
  <si>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</si>
  <si>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</si>
  <si>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</si>
  <si>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</si>
  <si>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</si>
  <si>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</si>
  <si>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</si>
  <si>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</si>
  <si>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</si>
  <si>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</si>
  <si>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</si>
  <si>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</si>
  <si>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</si>
  <si>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</si>
  <si>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</si>
  <si>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</si>
  <si>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</si>
  <si>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</si>
  <si>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</si>
  <si>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</si>
  <si>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</si>
  <si>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</si>
  <si>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</si>
  <si>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</si>
  <si>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</si>
  <si>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</si>
  <si>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</si>
  <si>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</si>
  <si>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</si>
  <si>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</si>
  <si>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</si>
  <si>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</si>
  <si>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</si>
  <si>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</si>
  <si>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</si>
  <si>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</si>
  <si>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</si>
  <si>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</si>
  <si>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</si>
  <si>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</si>
  <si>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</si>
  <si>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</si>
  <si>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</si>
  <si>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</si>
  <si>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</si>
  <si>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</si>
  <si>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</si>
  <si>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</si>
  <si>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</si>
  <si>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</si>
  <si>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</si>
  <si>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</si>
  <si>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</si>
  <si>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</si>
  <si>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</si>
  <si>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</si>
  <si>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</si>
  <si>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</si>
  <si>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</si>
  <si>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</si>
  <si>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</si>
  <si>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</si>
  <si>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</si>
  <si>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</si>
  <si>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</si>
  <si>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</si>
  <si>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</si>
  <si>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</si>
  <si>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</si>
  <si>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</si>
  <si>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</si>
  <si>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</si>
  <si>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</si>
  <si>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</si>
  <si>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</si>
  <si>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</si>
  <si>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</si>
  <si>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</si>
  <si>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</si>
  <si>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</si>
  <si>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</si>
  <si>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</si>
  <si>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</si>
  <si>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</si>
  <si>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</si>
  <si>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</si>
  <si>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</si>
  <si>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</si>
  <si>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</si>
  <si>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</si>
  <si>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</si>
  <si>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</si>
  <si>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</si>
  <si>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</si>
  <si>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</si>
  <si>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</si>
  <si>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</si>
  <si>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</si>
  <si>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</si>
  <si>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</si>
  <si>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</si>
  <si>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</si>
  <si>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</si>
  <si>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</si>
  <si>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</si>
  <si>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</si>
  <si>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</si>
  <si>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</si>
  <si>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</si>
  <si>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</si>
  <si>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</si>
  <si>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</si>
  <si>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</si>
  <si>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</si>
  <si>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</si>
  <si>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</si>
  <si>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</si>
  <si>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</si>
  <si>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</si>
  <si>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</si>
  <si>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</si>
  <si>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</si>
  <si>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</si>
  <si>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</si>
  <si>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</si>
  <si>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</si>
  <si>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</si>
  <si>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</si>
  <si>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</si>
  <si>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</si>
  <si>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</si>
  <si>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</si>
  <si>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</si>
  <si>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</si>
  <si>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</si>
  <si>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</si>
  <si>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</si>
  <si>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</si>
  <si>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</si>
  <si>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</si>
  <si>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</si>
  <si>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</si>
  <si>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</si>
  <si>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</si>
  <si>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</si>
  <si>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</si>
  <si>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</si>
  <si>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</si>
  <si>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</si>
  <si>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</si>
  <si>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</si>
  <si>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</si>
  <si>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</si>
  <si>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</si>
  <si>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</si>
  <si>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</si>
  <si>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</si>
  <si>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</si>
  <si>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</si>
  <si>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</si>
  <si>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</si>
  <si>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</si>
  <si>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</si>
  <si>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</si>
  <si>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</si>
  <si>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</si>
  <si>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</si>
  <si>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</si>
  <si>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</si>
  <si>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</si>
  <si>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</si>
  <si>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</si>
  <si>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</si>
  <si>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</si>
  <si>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</si>
  <si>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</si>
  <si>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</si>
  <si>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</si>
  <si>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</si>
  <si>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</si>
  <si>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</si>
  <si>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</si>
  <si>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</si>
  <si>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</si>
  <si>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</si>
  <si>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</si>
  <si>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</si>
  <si>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</si>
  <si>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</si>
  <si>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</si>
  <si>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</si>
  <si>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</si>
  <si>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</si>
  <si>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</si>
  <si>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</si>
  <si>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</si>
  <si>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</si>
  <si>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</si>
  <si>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</si>
  <si>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</si>
  <si>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</si>
  <si>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</si>
  <si>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</si>
  <si>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</si>
  <si>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</si>
  <si>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</si>
  <si>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</si>
  <si>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</si>
  <si>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</si>
  <si>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</si>
  <si>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</si>
  <si>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</si>
  <si>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</si>
  <si>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</si>
  <si>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</si>
  <si>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</si>
  <si>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</si>
  <si>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</si>
  <si>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</si>
  <si>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</si>
  <si>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Traganje i spašavanje na unutarnjim vodama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</si>
  <si>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</si>
  <si>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</si>
  <si>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</si>
  <si>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</si>
  <si>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</si>
  <si>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</si>
  <si>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</si>
  <si>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</si>
  <si>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</si>
  <si>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</si>
  <si>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</si>
  <si>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</si>
  <si>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</si>
  <si>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</si>
  <si>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</si>
  <si>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</si>
  <si>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</si>
  <si>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</si>
  <si>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</si>
  <si>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</si>
  <si>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</si>
  <si>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</si>
  <si>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</si>
  <si>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</si>
  <si>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</si>
  <si>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Otkup zemljišta na lučkom području Osijek za potrebe financiranja projekata izgradnje lučke infrastrukture iz Strukturnih fondova EU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</si>
  <si>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</si>
  <si>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</si>
  <si>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</si>
  <si>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</si>
  <si>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</si>
  <si>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</si>
  <si>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</si>
  <si>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</si>
  <si>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</si>
  <si>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</si>
  <si>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</si>
  <si>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</si>
  <si>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</si>
  <si>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</si>
  <si>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</si>
  <si>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</si>
  <si>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</si>
  <si>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</si>
  <si>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 Terminal za opasne terete Slavonski Brod 2.1.4.</t>
  </si>
  <si>
    <t>IPA IIIa 2010-Pomoć u izradi Strategije prometnog razvitka Republike Hrvatske i nacionalnog Prometnog modela 3.1.5.</t>
  </si>
  <si>
    <t>IPA IIIa 2007-Priprema projektne dokumentacije za projekt Izgradnje drugog željezničkog kolosijeka Goljak-Skradnik 1.1.4.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</si>
  <si>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</si>
  <si>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</si>
  <si>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</si>
  <si>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</si>
  <si>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IPA IIIa 2010-Izrada master plana Nova luka Sisak 2.1.5.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</si>
  <si>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</si>
  <si>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</si>
  <si>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 Izrada projektno tehničke dokumentacije za projekt: Izgradnja drugog kolosijeka i rekonstrukcija dionice pruge Križevci-Koprivnica-državna granica 1.1.6.</t>
  </si>
  <si>
    <t>IPA IIIa 2007-Priprema projektne dokumentacije za projekt Rekonstrukcija pruge Hrvatski Leskovac-Karlovac  1.1.11.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</si>
  <si>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</si>
  <si>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</si>
  <si>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</si>
  <si>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</si>
  <si>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Provedba ugovora o koncesiji - Autocesta Rijeka-Zagreb-Obveze iz prethodnog razdoblja</t>
  </si>
  <si>
    <t>Provedba ugovora o koncesiji -  Bina-Istra-Obveze iz prethodnog razdoblja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</si>
  <si>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</si>
  <si>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</si>
  <si>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</si>
  <si>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</si>
  <si>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</si>
  <si>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</si>
  <si>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</si>
  <si>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</si>
  <si>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</si>
  <si>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</si>
  <si>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</si>
  <si>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</si>
  <si>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</si>
  <si>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</si>
  <si>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</si>
  <si>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</si>
  <si>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</si>
  <si>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</si>
  <si>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</si>
  <si>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</si>
  <si>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</si>
  <si>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</si>
  <si>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</si>
  <si>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</si>
  <si>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</si>
  <si>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T810021</t>
  </si>
  <si>
    <t>IPA I 2009-Podrška HAKOM-u u području računovodstvenog razdvajanja poštanskih usluga - Twinning light</t>
  </si>
  <si>
    <t>Dani zajmovi tuzemnim trgovačkim društvima izvan javnog sektora</t>
  </si>
  <si>
    <t>Subvencije poljoprivrednicima i obrtnicima</t>
  </si>
  <si>
    <t>Indeks izvršenja 2013.</t>
  </si>
  <si>
    <t>Usvojena projekcija
2014.</t>
  </si>
  <si>
    <t>Prijedlog plana
2014.</t>
  </si>
  <si>
    <t>Usvojena
projekcija
2015.</t>
  </si>
  <si>
    <t>Prijedlog projekcije 2015.</t>
  </si>
  <si>
    <t>Prijedlog projekcije 2016.</t>
  </si>
  <si>
    <t>Zemljište</t>
  </si>
  <si>
    <t>K271210</t>
  </si>
  <si>
    <t>Strategija zračnog prometa</t>
  </si>
  <si>
    <t>Tekuće pomoći ostalim izvanproračunskim korisnicima državnog proračuna</t>
  </si>
  <si>
    <t>Prijedlog plana 2014. u limitu (11,12,83)</t>
  </si>
  <si>
    <t>Prijedlog projekcije 2015. u limitu (11,12,83)</t>
  </si>
  <si>
    <t>Prijedlog projekcije 2016. u limitu (11,12,83)</t>
  </si>
  <si>
    <t>Tekući plan u limitu
2013. (11,12,83)</t>
  </si>
  <si>
    <t>Izvorni plan
2013.</t>
  </si>
  <si>
    <t>Izvorni plan u limitu
2013.
(11,12,83)</t>
  </si>
  <si>
    <t>Usvojena projekcija u limitu
2014.</t>
  </si>
  <si>
    <t>NOVA A</t>
  </si>
  <si>
    <t>Stalno predstavništvo RH pri IMO-u i članarine u međunarodnim organizacijama</t>
  </si>
  <si>
    <t>Nadoknada troškova Hrvatskoj kontroli zračne plovidbe za rutne i terminalne naknade za izuzete letove</t>
  </si>
  <si>
    <t>NOVO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</si>
  <si>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</si>
  <si>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</si>
  <si>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</si>
  <si>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Novi putnički terminal Zračne luke Zagreb</t>
  </si>
  <si>
    <t>Projekt izgradnje vanjskih vezova na glavnom lukobranu u Gradskoj luci Split</t>
  </si>
  <si>
    <t>VKDS-studija opravdanosti</t>
  </si>
  <si>
    <t>Strategija razvoja poštanskog sektora u Republici Hrvatskoj</t>
  </si>
  <si>
    <t>K587047</t>
  </si>
  <si>
    <t>Izgradnja zimovnika u Opatovcu</t>
  </si>
  <si>
    <t>Uređenje vodnog puta rijeke Dunav kod Sotina</t>
  </si>
  <si>
    <t>Nabava brodova za nadzor plovnih putova</t>
  </si>
  <si>
    <t>Obnova i unapređenje plovnog puta rijeke Save</t>
  </si>
  <si>
    <t>Provedba Projekta e-građani</t>
  </si>
  <si>
    <t>324X</t>
  </si>
  <si>
    <t>386X</t>
  </si>
  <si>
    <t>412X</t>
  </si>
  <si>
    <t>422X</t>
  </si>
  <si>
    <t>423X</t>
  </si>
  <si>
    <t>SF-Tehnička pomoć</t>
  </si>
  <si>
    <t>Uprava za prometnu infrastrukturu i fondove EU</t>
  </si>
  <si>
    <t>K754024</t>
  </si>
  <si>
    <t>IPA IIIa 2007-Priprema projekata i ostale projektne dokumentacije za Rekonstrukciju i elektrifikaciju željezničke pruge Vinkovci-Vukovar  1.1.9.</t>
  </si>
  <si>
    <t>AGENCIJA ZA ISTRAŽIVANJE NESREĆA U ZRAČNOM, POMORSKOM I ŽELJEZNIČKOM PROMETU</t>
  </si>
  <si>
    <t>Administracija i upravljanje Agencije za istraživanje nesreća u zračnom, pomorskom i željezničkom prometu</t>
  </si>
  <si>
    <t>NOVI K</t>
  </si>
  <si>
    <t>Tekući plan (nakon rebalansa i preraspodjela)
2013.</t>
  </si>
  <si>
    <t>NOVO A</t>
  </si>
  <si>
    <t>OP Promet</t>
  </si>
  <si>
    <t>Strateška procjena utjecaja na okoliš za Strategiju prometnog razvoja</t>
  </si>
  <si>
    <t>Izvršenje
2013.
do 30.9.2013.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</si>
  <si>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</si>
  <si>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</si>
  <si>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</si>
  <si>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</si>
  <si>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</si>
  <si>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</si>
  <si>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</si>
  <si>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</si>
  <si>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</si>
  <si>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</si>
  <si>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</si>
  <si>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</si>
  <si>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</si>
  <si>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</si>
  <si>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</si>
  <si>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</si>
  <si>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</si>
  <si>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</si>
  <si>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</si>
  <si>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</si>
  <si>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</si>
  <si>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</si>
  <si>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</si>
  <si>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</si>
  <si>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</si>
  <si>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</si>
  <si>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</si>
  <si>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</si>
  <si>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</si>
  <si>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</si>
  <si>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</si>
  <si>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</si>
  <si>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</si>
  <si>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</si>
  <si>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</si>
  <si>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</si>
  <si>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</si>
  <si>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</si>
  <si>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</si>
  <si>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</si>
  <si>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</si>
  <si>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</si>
  <si>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</si>
  <si>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</si>
  <si>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</si>
  <si>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</si>
  <si>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</si>
  <si>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</si>
  <si>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</si>
  <si>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REAKTIVIRANJE
K587047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</si>
  <si>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</si>
  <si>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</si>
  <si>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</si>
  <si>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</si>
  <si>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</si>
  <si>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</si>
  <si>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</si>
  <si>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</si>
  <si>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</si>
  <si>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</si>
  <si>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</si>
  <si>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</si>
  <si>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</si>
  <si>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</si>
  <si>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</si>
  <si>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</si>
  <si>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</si>
  <si>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</si>
  <si>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</si>
  <si>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</si>
  <si>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</si>
  <si>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</si>
  <si>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</si>
  <si>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</si>
  <si>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</si>
  <si>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</si>
  <si>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</si>
  <si>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</si>
  <si>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</si>
  <si>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</si>
  <si>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</si>
  <si>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</si>
  <si>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</si>
  <si>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</si>
  <si>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</si>
  <si>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</si>
  <si>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</si>
  <si>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</si>
  <si>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</si>
  <si>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</si>
  <si>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</si>
  <si>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</si>
  <si>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</si>
  <si>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</si>
  <si>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</si>
  <si>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</si>
  <si>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 xml:space="preserve"> NOVO RKP 48031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</si>
  <si>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</si>
  <si>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</si>
  <si>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</si>
  <si>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</si>
  <si>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</si>
  <si>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</si>
  <si>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</si>
  <si>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</si>
  <si>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Poticanje redovnog obavljanja javne službe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</si>
  <si>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</si>
  <si>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</si>
  <si>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</si>
  <si>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</si>
  <si>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</si>
  <si>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</si>
  <si>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</si>
  <si>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</si>
  <si>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Informatizacija u obalnom linijskom pomorskom prometu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</si>
  <si>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</si>
  <si>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2009-Jačanje tehničke sposobnosti Agencije za istraživanje nesreća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</si>
  <si>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</si>
  <si>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</si>
  <si>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</si>
  <si>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</si>
  <si>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Zadani limit
2014.</t>
  </si>
  <si>
    <t>Zadani limit
2016.</t>
  </si>
  <si>
    <t>Zadani limit
2015.</t>
  </si>
  <si>
    <t>RAZLIKA</t>
  </si>
  <si>
    <t>31                065</t>
  </si>
  <si>
    <t>limit plaća   065</t>
  </si>
  <si>
    <t>limit         06540</t>
  </si>
  <si>
    <t>31           06540</t>
  </si>
  <si>
    <t>limit plaća ostalih glava</t>
  </si>
  <si>
    <t>limit plaća      45228</t>
  </si>
  <si>
    <t>31                    45228</t>
  </si>
  <si>
    <t>limit plaća       06550</t>
  </si>
  <si>
    <t>31                     06550</t>
  </si>
  <si>
    <t>limit plaća        48031</t>
  </si>
  <si>
    <t>31                      48031</t>
  </si>
  <si>
    <t>limit plaća      06560</t>
  </si>
  <si>
    <t>31                     06560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</si>
  <si>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</si>
  <si>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</si>
  <si>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</si>
  <si>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</si>
  <si>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</si>
  <si>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</si>
  <si>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 xml:space="preserve">Unapređenje strukturnih reformi željeznice </t>
  </si>
  <si>
    <t>K754026</t>
  </si>
  <si>
    <t>T754028</t>
  </si>
  <si>
    <t>A754031</t>
  </si>
  <si>
    <t>Poticanje redovnog obavljanja javne službe lučkih uprava</t>
  </si>
  <si>
    <t>A754025</t>
  </si>
  <si>
    <t>T754027</t>
  </si>
  <si>
    <t>A754029</t>
  </si>
  <si>
    <t>Provedba ugovora o koncesiji - Bina-Istra</t>
  </si>
  <si>
    <t>A587053</t>
  </si>
  <si>
    <t>Provedba ugovora o koncesiji - Autocesta Zagreb-Macelj</t>
  </si>
  <si>
    <t>RKP 48031</t>
  </si>
  <si>
    <t>K870001</t>
  </si>
  <si>
    <t>A870003</t>
  </si>
  <si>
    <t xml:space="preserve">Naknada koja se dodjeljuje poduzetnicima kojima je povjereno obavljanje univerzalne poštanske usluge </t>
  </si>
  <si>
    <t>A754032</t>
  </si>
  <si>
    <t>A754030</t>
  </si>
  <si>
    <t>T754033</t>
  </si>
  <si>
    <t>IPA ADRIATIC - BALMAS Projekt</t>
  </si>
  <si>
    <t>Članarine u međunarodnim organizacijama u pomorstvu</t>
  </si>
  <si>
    <t>T754034</t>
  </si>
  <si>
    <t>Potpora trgovčkim drutšvima u javnom sektoru u pripremi projekata planiranih za sufinanciranje iz EU fondova</t>
  </si>
  <si>
    <t>Doprinosi za obavezno zdravstveno osiguranje</t>
  </si>
  <si>
    <t>Doprinosi za obavezno osiguranje u slučaju nezaposlenosti</t>
  </si>
  <si>
    <t>A754035</t>
  </si>
  <si>
    <t>Provedba ugovora o koncesiji za izgradnju novog putničkog terminala Zračne luke Zagreb</t>
  </si>
  <si>
    <t>Priprema projekata i planskih dokumenata u unutarnjoj plovidbi</t>
  </si>
  <si>
    <t>Kapitalne pomoći trgovačkim društvima izvan javnog sektora</t>
  </si>
  <si>
    <t>Naknade građanima i kućanstvima u naravi</t>
  </si>
  <si>
    <t>A754036</t>
  </si>
  <si>
    <t>Članarine i norme</t>
  </si>
  <si>
    <t>Troškovi sudskih postupaka</t>
  </si>
  <si>
    <t>Ostale kazne</t>
  </si>
  <si>
    <t>Uspostava hidrografskog informacijskog sustava</t>
  </si>
  <si>
    <t>Stipendiranje redovnih učenika i studenata srednjih pomorskih škola i pomorskih fakulteta</t>
  </si>
  <si>
    <t>Sufinanciranje ukrcaja vježbenika na brodove u međunarodnoj i nacionalnoj plovidbi</t>
  </si>
  <si>
    <t>Rad Savske komisije, te sudjelovanje u radu međunarodnih institucija s područja unutarnje plovidbe</t>
  </si>
  <si>
    <t>Stipendiranje redovnih studenata i učenika obrazovnog usmjerenja iz područja unutarnje plovidbe, te vježbeničkog staža brodaraca unutarnje plovidbe</t>
  </si>
  <si>
    <t>POMORSTVO I RIJEČNI PROMET</t>
  </si>
  <si>
    <t>UPRAVLJANJE FONDOVIMA EU</t>
  </si>
  <si>
    <t>Kapitalne pomoći temeljem prijenosa EU sredstava</t>
  </si>
  <si>
    <t>Kapitalni prijenosi EU sredstava subjektima izvan općeg proračuna</t>
  </si>
  <si>
    <t>Naknade šteta zaposlenicima</t>
  </si>
  <si>
    <t>T761012
DP</t>
  </si>
  <si>
    <t>A761011
DP</t>
  </si>
  <si>
    <t>A570333
DP</t>
  </si>
  <si>
    <t>A587050
DP</t>
  </si>
  <si>
    <t>A754032
DP</t>
  </si>
  <si>
    <t>A754037
DP</t>
  </si>
  <si>
    <t>A754037</t>
  </si>
  <si>
    <t>Naknade za rad predstavničkih i izvršnih tijela, povjerenstva i slično</t>
  </si>
  <si>
    <t xml:space="preserve"> </t>
  </si>
  <si>
    <t>Medicinska i laboratorijska oprema</t>
  </si>
  <si>
    <t>K663004</t>
  </si>
  <si>
    <t>IPA II Prekogranični program Hrvatska-Crna Gora 2007-2013 Joint actions for sea pollution (JASPPer)</t>
  </si>
  <si>
    <t>Tekuće pomoći temeljem prijenosa EU sredstava</t>
  </si>
  <si>
    <t>T754039</t>
  </si>
  <si>
    <t>OP Konkurentnost i kohezija, prioritetna os 7. Povezanost i mobilnost</t>
  </si>
  <si>
    <t>T810051</t>
  </si>
  <si>
    <t>Uprava sigurnosti plovidbe</t>
  </si>
  <si>
    <t>Uprava cestovnog i željezničkog prometa i infrastrukture</t>
  </si>
  <si>
    <t>Uprava za fondove EU</t>
  </si>
  <si>
    <t>Plaće zaprekovremeni rad</t>
  </si>
  <si>
    <t xml:space="preserve">Tekući prijenosi EU sredstava subjektima izvan općeg proračuna </t>
  </si>
  <si>
    <t>CEF TEHNIČKA POMOĆ</t>
  </si>
  <si>
    <t>CEF 2014.-2020.- FAIRway Hrvatska - koordinirana provedba Master plana za rehabilitaciju i održavanje plovnog puta rijeke Dunav i njegovih plovnih pritoka</t>
  </si>
  <si>
    <t>službena putovanja</t>
  </si>
  <si>
    <t>T754040</t>
  </si>
  <si>
    <t>K810052</t>
  </si>
  <si>
    <t>Glavno tajništvo i zajednički rashodi</t>
  </si>
  <si>
    <t>Tekući prijenosi EU sredstava subjektima izvan općeg proračuna</t>
  </si>
  <si>
    <t>T754041</t>
  </si>
  <si>
    <t>OP Konkurentnost i kohezija, specifični cilj 2a1 Razvoj infrastrukture širokopojasne mreže sljedeće generacije</t>
  </si>
  <si>
    <t>intelektualne i osobne usluge</t>
  </si>
  <si>
    <t>K810053</t>
  </si>
  <si>
    <t>CEF 2014.-2020.- RIS COMEX- Primjena RIS-a u upravljanju prometnim koridorima</t>
  </si>
  <si>
    <t>RKP 49083</t>
  </si>
  <si>
    <t>Hrvatska agencija za civilno zrakoplovstvo</t>
  </si>
  <si>
    <t>A909001</t>
  </si>
  <si>
    <t>Plaće u naravi</t>
  </si>
  <si>
    <t>Doprinosi za ovbezno zdravstveno osiguranje</t>
  </si>
  <si>
    <t>Doprinosi za ovbezno osiguranje u slučaju nezaposlenosti</t>
  </si>
  <si>
    <t>Negativne tečajne razlike i razlike zbog primjene valutne klauzule</t>
  </si>
  <si>
    <t>Naknada štete pravnim i fizičkim osobama</t>
  </si>
  <si>
    <t>Ugovorne kazne i ostale naknade štete</t>
  </si>
  <si>
    <t>K663005</t>
  </si>
  <si>
    <t>IPA II Prekogranični program Hrvatska-Crna Gora 2007-2013 Uspostavljanje veće sigurnosti i mjera za zaštitu pomorskog dobra (CORE)</t>
  </si>
  <si>
    <t>Tekući plan
2016.</t>
  </si>
  <si>
    <t>Prijedlog
smanjenja</t>
  </si>
  <si>
    <t>Prijedlog
povećanja</t>
  </si>
  <si>
    <t>Novi plan
2016.</t>
  </si>
  <si>
    <t>Prijedlog
smanjenja
u limitu</t>
  </si>
  <si>
    <t>Prijedlog
povećanja
u limitu</t>
  </si>
  <si>
    <t>Razlika
povećanje-smanjenje</t>
  </si>
  <si>
    <t>06505</t>
  </si>
  <si>
    <t>06545</t>
  </si>
  <si>
    <t>06550</t>
  </si>
  <si>
    <t>45228</t>
  </si>
  <si>
    <t>48031</t>
  </si>
  <si>
    <t>49083</t>
  </si>
  <si>
    <t>06560</t>
  </si>
  <si>
    <t>Glava /
RKP</t>
  </si>
  <si>
    <t>A810015
DP</t>
  </si>
  <si>
    <t>A570323
DP</t>
  </si>
  <si>
    <t>A570334
DP</t>
  </si>
  <si>
    <t>Administracija i upravljanje Agencije za obalni linijski pomorski promet</t>
  </si>
  <si>
    <t>Glava 45 Agencija za obalni linijski pomorski promet</t>
  </si>
  <si>
    <t>065 MINISTARSTVO MORA, PROMETA I INFRASTRUKTURE</t>
  </si>
  <si>
    <t>Glava 05 Ministarstvo mora, prometa i infrastrukture</t>
  </si>
  <si>
    <t>Projekt Nova luka Zadar (Trajektni terminal Gaženica)</t>
  </si>
  <si>
    <t>Ravnatelj:
Zrinko Zvocak, dipl.oec.</t>
  </si>
  <si>
    <t>Vukovar, studeni 2016.</t>
  </si>
  <si>
    <t>FINANCIJSKI PLAN  2016.</t>
  </si>
  <si>
    <r>
      <rPr>
        <b/>
        <sz val="22"/>
        <color rgb="FF00B0F0"/>
        <rFont val="Arial"/>
        <family val="2"/>
        <charset val="238"/>
      </rPr>
      <t>AGENCIJA ZA VODNE PUTOVE</t>
    </r>
    <r>
      <rPr>
        <sz val="20"/>
        <rFont val="Arial"/>
        <family val="2"/>
        <charset val="238"/>
      </rPr>
      <t xml:space="preserve">
</t>
    </r>
    <r>
      <rPr>
        <b/>
        <sz val="20"/>
        <color indexed="18"/>
        <rFont val="Arial"/>
        <family val="2"/>
        <charset val="238"/>
      </rPr>
      <t>VUKOVAR, Parobrodarska 5</t>
    </r>
  </si>
  <si>
    <t>Rebalans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</si>
</sst>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36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name val="Arial"/>
      <family val="2"/>
      <charset val="238"/>
    </font>
    <font>
      <b/>
      <sz val="20"/>
      <color indexed="40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8"/>
      <name val="Arial"/>
      <family val="2"/>
      <charset val="238"/>
    </font>
    <font>
      <b/>
      <sz val="22"/>
      <color rgb="FF00B0F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 style="thin">
        <color theme="0" tint="-0.34998626667073579"/>
      </diagonal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 diagonalUp="1"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 diagonalUp="1"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 style="thin">
        <color theme="0" tint="-0.34998626667073579"/>
      </diagonal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90">
    <xf numFmtId="0" fontId="0" fillId="0" borderId="0" xfId="0"/>
    <xf numFmtId="3" fontId="3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/>
    <xf numFmtId="3" fontId="3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12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center" vertical="center"/>
    </xf>
    <xf numFmtId="3" fontId="21" fillId="6" borderId="9" xfId="0" applyNumberFormat="1" applyFont="1" applyFill="1" applyBorder="1" applyAlignment="1">
      <alignment horizontal="right" vertical="center"/>
    </xf>
    <xf numFmtId="3" fontId="1" fillId="7" borderId="9" xfId="0" applyNumberFormat="1" applyFont="1" applyFill="1" applyBorder="1" applyAlignment="1">
      <alignment horizontal="right" vertical="center"/>
    </xf>
    <xf numFmtId="3" fontId="1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horizontal="left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 wrapText="1"/>
    </xf>
    <xf numFmtId="3" fontId="3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 applyProtection="1">
      <alignment horizontal="right" vertical="center"/>
    </xf>
    <xf numFmtId="3" fontId="3" fillId="0" borderId="9" xfId="0" applyNumberFormat="1" applyFont="1" applyFill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right" vertic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left" vertical="center" wrapText="1"/>
    </xf>
    <xf numFmtId="3" fontId="8" fillId="0" borderId="9" xfId="0" applyNumberFormat="1" applyFont="1" applyFill="1" applyBorder="1" applyAlignment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left" vertical="center"/>
    </xf>
    <xf numFmtId="3" fontId="21" fillId="5" borderId="9" xfId="0" applyNumberFormat="1" applyFont="1" applyFill="1" applyBorder="1" applyAlignment="1">
      <alignment horizontal="right" vertical="center"/>
    </xf>
    <xf numFmtId="3" fontId="6" fillId="0" borderId="9" xfId="0" applyNumberFormat="1" applyFont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vertical="center"/>
    </xf>
    <xf numFmtId="1" fontId="3" fillId="0" borderId="9" xfId="0" applyNumberFormat="1" applyFont="1" applyFill="1" applyBorder="1" applyAlignment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>
      <alignment horizontal="left" vertical="center" wrapText="1"/>
    </xf>
    <xf numFmtId="3" fontId="19" fillId="0" borderId="9" xfId="0" applyNumberFormat="1" applyFont="1" applyBorder="1" applyAlignment="1">
      <alignment horizontal="left" vertical="center"/>
    </xf>
    <xf numFmtId="0" fontId="1" fillId="9" borderId="9" xfId="2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left" vertical="center"/>
    </xf>
    <xf numFmtId="3" fontId="3" fillId="10" borderId="9" xfId="0" applyNumberFormat="1" applyFont="1" applyFill="1" applyBorder="1" applyAlignment="1" applyProtection="1">
      <alignment horizontal="right" vertical="center"/>
    </xf>
    <xf numFmtId="3" fontId="3" fillId="0" borderId="9" xfId="0" applyNumberFormat="1" applyFont="1" applyFill="1" applyBorder="1" applyAlignment="1" applyProtection="1">
      <alignment horizontal="left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 applyProtection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left" vertical="center"/>
    </xf>
    <xf numFmtId="3" fontId="3" fillId="0" borderId="9" xfId="0" applyNumberFormat="1" applyFont="1" applyFill="1" applyBorder="1" applyAlignment="1" applyProtection="1">
      <alignment horizontal="center" vertical="center" wrapText="1"/>
    </xf>
    <xf numFmtId="3" fontId="19" fillId="0" borderId="9" xfId="0" applyNumberFormat="1" applyFont="1" applyFill="1" applyBorder="1" applyAlignment="1">
      <alignment horizontal="left" vertical="center"/>
    </xf>
    <xf numFmtId="3" fontId="20" fillId="0" borderId="9" xfId="0" applyNumberFormat="1" applyFont="1" applyFill="1" applyBorder="1" applyAlignment="1">
      <alignment horizontal="left" vertical="center"/>
    </xf>
    <xf numFmtId="3" fontId="1" fillId="9" borderId="9" xfId="0" applyNumberFormat="1" applyFont="1" applyFill="1" applyBorder="1" applyAlignment="1" applyProtection="1">
      <alignment horizontal="left" vertical="center" wrapText="1"/>
    </xf>
    <xf numFmtId="3" fontId="3" fillId="0" borderId="9" xfId="0" applyNumberFormat="1" applyFont="1" applyFill="1" applyBorder="1" applyAlignment="1" applyProtection="1">
      <alignment vertical="center"/>
    </xf>
    <xf numFmtId="3" fontId="3" fillId="0" borderId="9" xfId="0" applyNumberFormat="1" applyFont="1" applyBorder="1" applyAlignment="1" applyProtection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vertical="center"/>
    </xf>
    <xf numFmtId="3" fontId="3" fillId="4" borderId="9" xfId="0" applyNumberFormat="1" applyFont="1" applyFill="1" applyBorder="1" applyAlignment="1" applyProtection="1">
      <alignment horizontal="right" vertical="center"/>
    </xf>
    <xf numFmtId="3" fontId="8" fillId="0" borderId="9" xfId="0" applyNumberFormat="1" applyFont="1" applyBorder="1" applyAlignment="1">
      <alignment horizontal="left" vertical="center"/>
    </xf>
    <xf numFmtId="3" fontId="1" fillId="9" borderId="9" xfId="0" applyNumberFormat="1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horizontal="center" vertical="center"/>
    </xf>
    <xf numFmtId="1" fontId="3" fillId="10" borderId="9" xfId="0" applyNumberFormat="1" applyFont="1" applyFill="1" applyBorder="1" applyAlignment="1" applyProtection="1">
      <alignment horizontal="center" vertical="center"/>
    </xf>
    <xf numFmtId="1" fontId="3" fillId="10" borderId="9" xfId="0" applyNumberFormat="1" applyFont="1" applyFill="1" applyBorder="1" applyAlignment="1" applyProtection="1">
      <alignment horizontal="left" vertical="center"/>
    </xf>
    <xf numFmtId="3" fontId="3" fillId="10" borderId="9" xfId="0" applyNumberFormat="1" applyFont="1" applyFill="1" applyBorder="1" applyAlignment="1" applyProtection="1">
      <alignment horizontal="left" vertical="center" wrapText="1"/>
    </xf>
    <xf numFmtId="49" fontId="3" fillId="10" borderId="9" xfId="0" applyNumberFormat="1" applyFont="1" applyFill="1" applyBorder="1" applyAlignment="1" applyProtection="1">
      <alignment horizontal="center" vertical="center"/>
    </xf>
    <xf numFmtId="3" fontId="1" fillId="7" borderId="9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 applyProtection="1">
      <alignment horizontal="center" vertical="center" wrapText="1"/>
    </xf>
    <xf numFmtId="3" fontId="3" fillId="0" borderId="9" xfId="0" applyNumberFormat="1" applyFont="1" applyBorder="1" applyAlignment="1" applyProtection="1">
      <alignment horizontal="left" vertical="center" wrapText="1"/>
    </xf>
    <xf numFmtId="3" fontId="3" fillId="0" borderId="9" xfId="0" applyNumberFormat="1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left" vertical="center"/>
    </xf>
    <xf numFmtId="1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right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left" vertical="center" wrapText="1"/>
    </xf>
    <xf numFmtId="3" fontId="1" fillId="0" borderId="9" xfId="0" applyNumberFormat="1" applyFont="1" applyFill="1" applyBorder="1" applyAlignment="1" applyProtection="1">
      <alignment horizontal="right" vertical="center"/>
    </xf>
    <xf numFmtId="1" fontId="1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0" fontId="1" fillId="0" borderId="9" xfId="2" applyFont="1" applyFill="1" applyBorder="1" applyAlignment="1">
      <alignment horizontal="left" vertical="center" wrapText="1"/>
    </xf>
    <xf numFmtId="3" fontId="20" fillId="0" borderId="9" xfId="0" applyNumberFormat="1" applyFont="1" applyBorder="1" applyAlignment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left" vertical="center" wrapText="1"/>
    </xf>
    <xf numFmtId="3" fontId="1" fillId="0" borderId="9" xfId="0" applyNumberFormat="1" applyFont="1" applyBorder="1" applyAlignment="1">
      <alignment vertical="center"/>
    </xf>
    <xf numFmtId="1" fontId="1" fillId="10" borderId="9" xfId="0" applyNumberFormat="1" applyFont="1" applyFill="1" applyBorder="1" applyAlignment="1" applyProtection="1">
      <alignment horizontal="center" vertical="center"/>
    </xf>
    <xf numFmtId="1" fontId="1" fillId="10" borderId="9" xfId="0" applyNumberFormat="1" applyFont="1" applyFill="1" applyBorder="1" applyAlignment="1" applyProtection="1">
      <alignment horizontal="left" vertical="center"/>
    </xf>
    <xf numFmtId="3" fontId="1" fillId="10" borderId="9" xfId="0" applyNumberFormat="1" applyFont="1" applyFill="1" applyBorder="1" applyAlignment="1" applyProtection="1">
      <alignment horizontal="left" vertical="center" wrapText="1"/>
    </xf>
    <xf numFmtId="49" fontId="1" fillId="10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vertical="center"/>
    </xf>
    <xf numFmtId="1" fontId="1" fillId="0" borderId="9" xfId="0" applyNumberFormat="1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1" fontId="22" fillId="0" borderId="9" xfId="0" applyNumberFormat="1" applyFont="1" applyFill="1" applyBorder="1" applyAlignment="1">
      <alignment horizontal="left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 applyProtection="1">
      <alignment horizontal="right" vertical="center"/>
    </xf>
    <xf numFmtId="3" fontId="3" fillId="0" borderId="13" xfId="0" applyNumberFormat="1" applyFont="1" applyFill="1" applyBorder="1" applyAlignment="1" applyProtection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>
      <alignment horizontal="left"/>
    </xf>
    <xf numFmtId="3" fontId="20" fillId="9" borderId="9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 applyProtection="1">
      <alignment horizontal="right" vertical="center" wrapText="1"/>
    </xf>
    <xf numFmtId="3" fontId="3" fillId="11" borderId="9" xfId="0" applyNumberFormat="1" applyFont="1" applyFill="1" applyBorder="1" applyAlignment="1" applyProtection="1">
      <alignment horizontal="right" vertical="center"/>
    </xf>
    <xf numFmtId="1" fontId="1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/>
    </xf>
    <xf numFmtId="3" fontId="8" fillId="0" borderId="12" xfId="0" applyNumberFormat="1" applyFont="1" applyFill="1" applyBorder="1" applyAlignment="1">
      <alignment horizontal="left" vertical="center"/>
    </xf>
    <xf numFmtId="3" fontId="7" fillId="0" borderId="12" xfId="0" applyNumberFormat="1" applyFont="1" applyBorder="1" applyAlignment="1">
      <alignment horizontal="left" vertical="center"/>
    </xf>
    <xf numFmtId="3" fontId="6" fillId="0" borderId="12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horizontal="left" vertical="center"/>
    </xf>
    <xf numFmtId="3" fontId="19" fillId="0" borderId="12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/>
    </xf>
    <xf numFmtId="3" fontId="20" fillId="0" borderId="12" xfId="0" applyNumberFormat="1" applyFont="1" applyFill="1" applyBorder="1" applyAlignment="1">
      <alignment horizontal="left" vertical="center"/>
    </xf>
    <xf numFmtId="3" fontId="19" fillId="0" borderId="12" xfId="0" applyNumberFormat="1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 horizontal="left" vertical="center"/>
    </xf>
    <xf numFmtId="3" fontId="21" fillId="6" borderId="14" xfId="0" applyNumberFormat="1" applyFont="1" applyFill="1" applyBorder="1" applyAlignment="1">
      <alignment horizontal="right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left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 wrapText="1"/>
    </xf>
    <xf numFmtId="3" fontId="21" fillId="5" borderId="19" xfId="0" applyNumberFormat="1" applyFont="1" applyFill="1" applyBorder="1" applyAlignment="1">
      <alignment horizontal="right" vertical="center" wrapText="1"/>
    </xf>
    <xf numFmtId="3" fontId="21" fillId="6" borderId="19" xfId="0" applyNumberFormat="1" applyFont="1" applyFill="1" applyBorder="1" applyAlignment="1">
      <alignment horizontal="right" vertical="center"/>
    </xf>
    <xf numFmtId="3" fontId="1" fillId="7" borderId="19" xfId="0" applyNumberFormat="1" applyFont="1" applyFill="1" applyBorder="1" applyAlignment="1">
      <alignment horizontal="right" vertical="center"/>
    </xf>
    <xf numFmtId="3" fontId="1" fillId="9" borderId="19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 applyProtection="1">
      <alignment horizontal="right" vertical="center" wrapText="1"/>
    </xf>
    <xf numFmtId="3" fontId="3" fillId="0" borderId="19" xfId="0" applyNumberFormat="1" applyFont="1" applyFill="1" applyBorder="1" applyAlignment="1" applyProtection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Alignment="1" applyProtection="1">
      <alignment horizontal="center" vertical="center"/>
    </xf>
    <xf numFmtId="1" fontId="3" fillId="0" borderId="18" xfId="0" applyNumberFormat="1" applyFont="1" applyFill="1" applyBorder="1" applyAlignment="1" applyProtection="1">
      <alignment horizontal="center" vertical="center"/>
    </xf>
    <xf numFmtId="3" fontId="1" fillId="0" borderId="19" xfId="0" applyNumberFormat="1" applyFont="1" applyFill="1" applyBorder="1" applyAlignment="1" applyProtection="1">
      <alignment horizontal="right" vertical="center"/>
    </xf>
    <xf numFmtId="3" fontId="21" fillId="5" borderId="19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 applyProtection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</xf>
    <xf numFmtId="3" fontId="3" fillId="10" borderId="19" xfId="0" applyNumberFormat="1" applyFont="1" applyFill="1" applyBorder="1" applyAlignment="1" applyProtection="1">
      <alignment horizontal="right" vertical="center"/>
    </xf>
    <xf numFmtId="3" fontId="1" fillId="0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 applyProtection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8" xfId="0" applyNumberFormat="1" applyFont="1" applyFill="1" applyBorder="1" applyAlignment="1" applyProtection="1">
      <alignment horizontal="center" vertical="center" wrapText="1"/>
    </xf>
    <xf numFmtId="3" fontId="1" fillId="0" borderId="18" xfId="0" applyNumberFormat="1" applyFont="1" applyFill="1" applyBorder="1" applyAlignment="1" applyProtection="1">
      <alignment horizontal="center" vertical="center" wrapText="1"/>
    </xf>
    <xf numFmtId="3" fontId="1" fillId="9" borderId="19" xfId="0" applyNumberFormat="1" applyFont="1" applyFill="1" applyBorder="1" applyAlignment="1" applyProtection="1">
      <alignment horizontal="right" vertical="center" wrapText="1"/>
    </xf>
    <xf numFmtId="3" fontId="3" fillId="0" borderId="19" xfId="0" applyNumberFormat="1" applyFont="1" applyFill="1" applyBorder="1" applyAlignment="1" applyProtection="1">
      <alignment vertical="center"/>
    </xf>
    <xf numFmtId="3" fontId="3" fillId="0" borderId="19" xfId="0" applyNumberFormat="1" applyFont="1" applyBorder="1" applyAlignment="1" applyProtection="1">
      <alignment vertical="center"/>
    </xf>
    <xf numFmtId="3" fontId="1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4" borderId="19" xfId="0" applyNumberFormat="1" applyFont="1" applyFill="1" applyBorder="1" applyAlignment="1" applyProtection="1">
      <alignment horizontal="right" vertical="center"/>
    </xf>
    <xf numFmtId="3" fontId="1" fillId="9" borderId="19" xfId="0" applyNumberFormat="1" applyFont="1" applyFill="1" applyBorder="1" applyAlignment="1">
      <alignment vertical="center"/>
    </xf>
    <xf numFmtId="1" fontId="1" fillId="10" borderId="18" xfId="0" applyNumberFormat="1" applyFont="1" applyFill="1" applyBorder="1" applyAlignment="1" applyProtection="1">
      <alignment horizontal="center" vertical="center"/>
    </xf>
    <xf numFmtId="1" fontId="3" fillId="10" borderId="18" xfId="0" applyNumberFormat="1" applyFont="1" applyFill="1" applyBorder="1" applyAlignment="1" applyProtection="1">
      <alignment horizontal="center" vertical="center"/>
    </xf>
    <xf numFmtId="3" fontId="1" fillId="0" borderId="19" xfId="0" applyNumberFormat="1" applyFont="1" applyFill="1" applyBorder="1" applyAlignment="1" applyProtection="1">
      <alignment vertical="center"/>
    </xf>
    <xf numFmtId="1" fontId="3" fillId="0" borderId="21" xfId="0" applyNumberFormat="1" applyFont="1" applyFill="1" applyBorder="1" applyAlignment="1" applyProtection="1">
      <alignment horizontal="center" vertical="center"/>
    </xf>
    <xf numFmtId="1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/>
    </xf>
    <xf numFmtId="1" fontId="3" fillId="0" borderId="22" xfId="0" applyNumberFormat="1" applyFont="1" applyFill="1" applyBorder="1" applyAlignment="1" applyProtection="1">
      <alignment horizontal="left" vertical="center"/>
    </xf>
    <xf numFmtId="3" fontId="3" fillId="0" borderId="22" xfId="0" applyNumberFormat="1" applyFont="1" applyFill="1" applyBorder="1" applyAlignment="1" applyProtection="1">
      <alignment horizontal="left" vertical="center" wrapText="1"/>
    </xf>
    <xf numFmtId="3" fontId="3" fillId="0" borderId="22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left" vertical="center"/>
    </xf>
    <xf numFmtId="3" fontId="3" fillId="0" borderId="25" xfId="0" applyNumberFormat="1" applyFont="1" applyBorder="1" applyAlignment="1">
      <alignment horizontal="left" vertical="center" wrapText="1"/>
    </xf>
    <xf numFmtId="3" fontId="3" fillId="0" borderId="25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/>
    </xf>
    <xf numFmtId="3" fontId="1" fillId="7" borderId="9" xfId="0" applyNumberFormat="1" applyFont="1" applyFill="1" applyBorder="1" applyAlignment="1">
      <alignment horizontal="center" vertical="center" wrapText="1"/>
    </xf>
    <xf numFmtId="3" fontId="1" fillId="9" borderId="9" xfId="0" applyNumberFormat="1" applyFont="1" applyFill="1" applyBorder="1" applyAlignment="1" applyProtection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/>
    <xf numFmtId="3" fontId="3" fillId="0" borderId="10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1" fillId="9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1" fillId="9" borderId="10" xfId="0" applyNumberFormat="1" applyFont="1" applyFill="1" applyBorder="1" applyAlignment="1" applyProtection="1">
      <alignment horizontal="right" vertical="center" wrapText="1"/>
    </xf>
    <xf numFmtId="3" fontId="1" fillId="9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 applyProtection="1">
      <alignment vertical="center"/>
    </xf>
    <xf numFmtId="3" fontId="3" fillId="0" borderId="26" xfId="0" applyNumberFormat="1" applyFont="1" applyFill="1" applyBorder="1" applyAlignment="1" applyProtection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21" fillId="6" borderId="28" xfId="0" applyNumberFormat="1" applyFont="1" applyFill="1" applyBorder="1" applyAlignment="1">
      <alignment horizontal="right" vertical="center"/>
    </xf>
    <xf numFmtId="3" fontId="1" fillId="7" borderId="10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 applyProtection="1">
      <alignment horizontal="right" vertical="center"/>
    </xf>
    <xf numFmtId="3" fontId="21" fillId="6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3" fontId="3" fillId="0" borderId="26" xfId="0" applyNumberFormat="1" applyFont="1" applyBorder="1" applyAlignment="1" applyProtection="1">
      <alignment horizontal="right" vertical="center"/>
    </xf>
    <xf numFmtId="3" fontId="3" fillId="0" borderId="26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4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1" fillId="9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" fillId="9" borderId="0" xfId="0" applyNumberFormat="1" applyFont="1" applyFill="1" applyBorder="1" applyAlignment="1" applyProtection="1">
      <alignment horizontal="right" vertical="center" wrapText="1"/>
    </xf>
    <xf numFmtId="3" fontId="1" fillId="9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3" fontId="1" fillId="0" borderId="0" xfId="0" applyNumberFormat="1" applyFont="1" applyFill="1" applyBorder="1" applyAlignment="1" applyProtection="1">
      <alignment vertical="center"/>
    </xf>
    <xf numFmtId="3" fontId="21" fillId="6" borderId="0" xfId="0" applyNumberFormat="1" applyFont="1" applyFill="1" applyBorder="1" applyAlignment="1">
      <alignment horizontal="right" vertical="center"/>
    </xf>
    <xf numFmtId="3" fontId="1" fillId="7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1" fontId="3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left" vertical="center"/>
    </xf>
    <xf numFmtId="1" fontId="3" fillId="0" borderId="28" xfId="0" applyNumberFormat="1" applyFont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28" xfId="0" applyNumberFormat="1" applyFont="1" applyFill="1" applyBorder="1" applyAlignment="1">
      <alignment horizontal="right" vertical="center"/>
    </xf>
    <xf numFmtId="3" fontId="7" fillId="0" borderId="32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7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8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right" vertical="center"/>
    </xf>
    <xf numFmtId="1" fontId="15" fillId="0" borderId="8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1" fontId="1" fillId="9" borderId="18" xfId="0" applyNumberFormat="1" applyFont="1" applyFill="1" applyBorder="1" applyAlignment="1">
      <alignment horizontal="right" vertical="center" wrapText="1"/>
    </xf>
    <xf numFmtId="1" fontId="1" fillId="9" borderId="9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1" fontId="1" fillId="9" borderId="18" xfId="0" applyNumberFormat="1" applyFont="1" applyFill="1" applyBorder="1" applyAlignment="1" applyProtection="1">
      <alignment horizontal="right" vertical="center"/>
    </xf>
    <xf numFmtId="1" fontId="1" fillId="9" borderId="9" xfId="0" applyNumberFormat="1" applyFont="1" applyFill="1" applyBorder="1" applyAlignment="1" applyProtection="1">
      <alignment horizontal="right" vertical="center"/>
    </xf>
    <xf numFmtId="1" fontId="1" fillId="9" borderId="18" xfId="0" applyNumberFormat="1" applyFont="1" applyFill="1" applyBorder="1" applyAlignment="1">
      <alignment horizontal="right" vertical="center"/>
    </xf>
    <xf numFmtId="1" fontId="1" fillId="9" borderId="9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1" fillId="7" borderId="9" xfId="0" applyNumberFormat="1" applyFont="1" applyFill="1" applyBorder="1" applyAlignment="1" applyProtection="1">
      <alignment horizontal="right" vertical="center"/>
    </xf>
    <xf numFmtId="3" fontId="21" fillId="6" borderId="9" xfId="0" applyNumberFormat="1" applyFont="1" applyFill="1" applyBorder="1" applyAlignment="1">
      <alignment horizontal="center" vertical="center"/>
    </xf>
    <xf numFmtId="3" fontId="21" fillId="6" borderId="14" xfId="0" applyNumberFormat="1" applyFont="1" applyFill="1" applyBorder="1" applyAlignment="1">
      <alignment horizontal="center" vertical="center"/>
    </xf>
    <xf numFmtId="1" fontId="1" fillId="7" borderId="9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21" fillId="5" borderId="18" xfId="0" applyNumberFormat="1" applyFont="1" applyFill="1" applyBorder="1" applyAlignment="1">
      <alignment horizontal="center" vertical="center"/>
    </xf>
    <xf numFmtId="3" fontId="21" fillId="5" borderId="9" xfId="0" applyNumberFormat="1" applyFont="1" applyFill="1" applyBorder="1" applyAlignment="1">
      <alignment horizontal="center" vertical="center"/>
    </xf>
    <xf numFmtId="3" fontId="1" fillId="7" borderId="18" xfId="0" applyNumberFormat="1" applyFont="1" applyFill="1" applyBorder="1" applyAlignment="1">
      <alignment horizontal="center" vertical="center" wrapText="1"/>
    </xf>
    <xf numFmtId="3" fontId="1" fillId="7" borderId="9" xfId="0" applyNumberFormat="1" applyFont="1" applyFill="1" applyBorder="1" applyAlignment="1">
      <alignment horizontal="center" vertical="center" wrapText="1"/>
    </xf>
    <xf numFmtId="1" fontId="20" fillId="9" borderId="18" xfId="0" applyNumberFormat="1" applyFont="1" applyFill="1" applyBorder="1" applyAlignment="1">
      <alignment horizontal="right" vertical="center" wrapText="1"/>
    </xf>
    <xf numFmtId="1" fontId="20" fillId="9" borderId="9" xfId="0" applyNumberFormat="1" applyFont="1" applyFill="1" applyBorder="1" applyAlignment="1">
      <alignment horizontal="right" vertical="center" wrapText="1"/>
    </xf>
    <xf numFmtId="3" fontId="20" fillId="5" borderId="18" xfId="0" applyNumberFormat="1" applyFont="1" applyFill="1" applyBorder="1" applyAlignment="1">
      <alignment horizontal="center" vertical="center" wrapText="1"/>
    </xf>
    <xf numFmtId="3" fontId="20" fillId="5" borderId="9" xfId="0" applyNumberFormat="1" applyFont="1" applyFill="1" applyBorder="1" applyAlignment="1">
      <alignment horizontal="center" vertical="center" wrapText="1"/>
    </xf>
    <xf numFmtId="3" fontId="20" fillId="6" borderId="18" xfId="0" applyNumberFormat="1" applyFont="1" applyFill="1" applyBorder="1" applyAlignment="1">
      <alignment horizontal="center" vertical="center"/>
    </xf>
    <xf numFmtId="3" fontId="20" fillId="6" borderId="9" xfId="0" applyNumberFormat="1" applyFont="1" applyFill="1" applyBorder="1" applyAlignment="1">
      <alignment horizontal="center" vertical="center"/>
    </xf>
    <xf numFmtId="3" fontId="21" fillId="5" borderId="18" xfId="0" applyNumberFormat="1" applyFont="1" applyFill="1" applyBorder="1" applyAlignment="1">
      <alignment horizontal="center" vertical="center" wrapText="1"/>
    </xf>
    <xf numFmtId="3" fontId="21" fillId="5" borderId="9" xfId="0" applyNumberFormat="1" applyFont="1" applyFill="1" applyBorder="1" applyAlignment="1">
      <alignment horizontal="center" vertical="center" wrapText="1"/>
    </xf>
    <xf numFmtId="3" fontId="1" fillId="9" borderId="18" xfId="0" applyNumberFormat="1" applyFont="1" applyFill="1" applyBorder="1" applyAlignment="1" applyProtection="1">
      <alignment horizontal="right" vertical="center" wrapText="1"/>
    </xf>
    <xf numFmtId="3" fontId="1" fillId="9" borderId="9" xfId="0" applyNumberFormat="1" applyFont="1" applyFill="1" applyBorder="1" applyAlignment="1" applyProtection="1">
      <alignment horizontal="right" vertical="center" wrapText="1"/>
    </xf>
    <xf numFmtId="3" fontId="1" fillId="9" borderId="18" xfId="0" applyNumberFormat="1" applyFont="1" applyFill="1" applyBorder="1" applyAlignment="1">
      <alignment horizontal="right" vertical="center" wrapText="1"/>
    </xf>
    <xf numFmtId="3" fontId="1" fillId="9" borderId="9" xfId="0" applyNumberFormat="1" applyFont="1" applyFill="1" applyBorder="1" applyAlignment="1">
      <alignment horizontal="right" vertical="center" wrapText="1"/>
    </xf>
    <xf numFmtId="3" fontId="20" fillId="6" borderId="18" xfId="0" applyNumberFormat="1" applyFont="1" applyFill="1" applyBorder="1" applyAlignment="1">
      <alignment horizontal="center" vertical="center" wrapText="1"/>
    </xf>
    <xf numFmtId="3" fontId="20" fillId="6" borderId="9" xfId="0" applyNumberFormat="1" applyFont="1" applyFill="1" applyBorder="1" applyAlignment="1">
      <alignment horizontal="center" vertical="center" wrapText="1"/>
    </xf>
    <xf numFmtId="49" fontId="1" fillId="9" borderId="20" xfId="0" applyNumberFormat="1" applyFont="1" applyFill="1" applyBorder="1" applyAlignment="1">
      <alignment horizontal="right" vertical="center"/>
    </xf>
    <xf numFmtId="49" fontId="1" fillId="9" borderId="11" xfId="0" applyNumberFormat="1" applyFont="1" applyFill="1" applyBorder="1" applyAlignment="1">
      <alignment horizontal="right" vertical="center"/>
    </xf>
    <xf numFmtId="49" fontId="1" fillId="9" borderId="12" xfId="0" applyNumberFormat="1" applyFont="1" applyFill="1" applyBorder="1" applyAlignment="1">
      <alignment horizontal="right" vertical="center"/>
    </xf>
    <xf numFmtId="3" fontId="21" fillId="6" borderId="18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FF00FF"/>
      <color rgb="FFFFCC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1222337</xdr:colOff>
      <xdr:row>0</xdr:row>
      <xdr:rowOff>70557</xdr:rowOff>
    </xdr:from>
    <xdr:to>
      <xdr:col>6</xdr:col>
      <xdr:colOff>178316</xdr:colOff>
      <xdr:row>7</xdr:row>
      <xdr:rowOff>23519</xdr:rowOff>
    </xdr:to>
    <xdr:pic>
      <xdr:nvPicPr>
        <xdr:cNvPr id="2" name="Picture 1" descr="agencija za plovne puto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4004" y="70557"/>
          <a:ext cx="2236812" cy="2210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/>
  <cols>
    <col min="1" max="1" width="12.42578125" style="106" customWidth="1"/>
    <col min="2" max="2" width="5.140625" style="107" bestFit="1" customWidth="1"/>
    <col min="3" max="3" width="8.42578125" style="108" customWidth="1"/>
    <col min="4" max="4" width="7.28515625" style="109" customWidth="1"/>
    <col min="5" max="5" width="49" style="110" customWidth="1"/>
    <col min="6" max="6" width="40.5703125" style="110" customWidth="1"/>
    <col min="7" max="8" width="16.28515625" style="76" hidden="1" customWidth="1"/>
    <col min="9" max="9" width="17.140625" style="76" hidden="1" customWidth="1"/>
    <col min="10" max="10" width="16.28515625" style="76" hidden="1" customWidth="1"/>
    <col min="11" max="11" width="17.28515625" style="76" hidden="1" customWidth="1"/>
    <col min="12" max="12" width="9.28515625" style="77" hidden="1" customWidth="1"/>
    <col min="13" max="14" width="16.42578125" style="110" hidden="1" customWidth="1"/>
    <col min="15" max="16" width="16.42578125" style="110" customWidth="1"/>
    <col min="17" max="17" width="16.42578125" style="110" hidden="1" customWidth="1"/>
    <col min="18" max="21" width="16.42578125" style="110" customWidth="1"/>
    <col min="22" max="22" width="15.85546875" style="76" customWidth="1"/>
    <col min="23" max="23" width="16.42578125" style="76" bestFit="1" customWidth="1"/>
    <col min="24" max="24" width="16" style="76" bestFit="1" customWidth="1"/>
    <col min="25" max="25" width="27.42578125" style="75" bestFit="1" customWidth="1"/>
    <col min="26" max="16384" width="9.140625" style="34"/>
  </cols>
  <sheetData>
    <row r="1" spans="1:25" s="12" customFormat="1" ht="78.75">
      <c r="A1" s="3" t="s">
        <v>166</v>
      </c>
      <c r="B1" s="4" t="s">
        <v>63</v>
      </c>
      <c r="C1" s="5" t="s">
        <v>17</v>
      </c>
      <c r="D1" s="6" t="s">
        <v>48</v>
      </c>
      <c r="E1" s="7" t="s">
        <v>0</v>
      </c>
      <c r="F1" s="7" t="s">
        <v>83</v>
      </c>
      <c r="G1" s="7" t="s">
        <v>409</v>
      </c>
      <c r="H1" s="8" t="s">
        <v>410</v>
      </c>
      <c r="I1" s="7" t="s">
        <v>441</v>
      </c>
      <c r="J1" s="8" t="s">
        <v>408</v>
      </c>
      <c r="K1" s="7" t="s">
        <v>445</v>
      </c>
      <c r="L1" s="9" t="s">
        <v>395</v>
      </c>
      <c r="M1" s="7" t="s">
        <v>396</v>
      </c>
      <c r="N1" s="8" t="s">
        <v>411</v>
      </c>
      <c r="O1" s="10" t="s">
        <v>397</v>
      </c>
      <c r="P1" s="11" t="s">
        <v>405</v>
      </c>
      <c r="Q1" s="7" t="s">
        <v>398</v>
      </c>
      <c r="R1" s="10" t="s">
        <v>399</v>
      </c>
      <c r="S1" s="11" t="s">
        <v>406</v>
      </c>
      <c r="T1" s="10" t="s">
        <v>400</v>
      </c>
      <c r="U1" s="11" t="s">
        <v>407</v>
      </c>
      <c r="V1" s="121" t="s">
        <v>567</v>
      </c>
      <c r="W1" s="121" t="s">
        <v>569</v>
      </c>
      <c r="X1" s="121" t="s">
        <v>568</v>
      </c>
    </row>
    <row r="2" spans="1:25" s="15" customFormat="1" ht="15.75">
      <c r="A2" s="452" t="s">
        <v>331</v>
      </c>
      <c r="B2" s="452"/>
      <c r="C2" s="452"/>
      <c r="D2" s="452"/>
      <c r="E2" s="452"/>
      <c r="F2" s="452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57">
        <v>5886829000</v>
      </c>
      <c r="W2" s="57">
        <v>6184769000</v>
      </c>
      <c r="X2" s="57">
        <v>6505729000</v>
      </c>
    </row>
    <row r="3" spans="1:25" s="15" customFormat="1" ht="15.75">
      <c r="A3" s="430" t="s">
        <v>332</v>
      </c>
      <c r="B3" s="430"/>
      <c r="C3" s="430"/>
      <c r="D3" s="430"/>
      <c r="E3" s="430"/>
      <c r="F3" s="430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76">
        <f>V2-P2</f>
        <v>57671411.479999542</v>
      </c>
      <c r="W3" s="76">
        <f>W2-S2</f>
        <v>492192232.32999992</v>
      </c>
      <c r="X3" s="76">
        <f>X2-U2</f>
        <v>591069915</v>
      </c>
      <c r="Y3" s="75" t="s">
        <v>570</v>
      </c>
    </row>
    <row r="4" spans="1:25" s="12" customFormat="1" ht="15" customHeight="1">
      <c r="A4" s="436" t="s">
        <v>388</v>
      </c>
      <c r="B4" s="436"/>
      <c r="C4" s="436"/>
      <c r="D4" s="436"/>
      <c r="E4" s="436"/>
      <c r="F4" s="436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57"/>
      <c r="W4" s="57"/>
      <c r="X4" s="57"/>
    </row>
    <row r="5" spans="1:25" s="23" customFormat="1" ht="78.75">
      <c r="A5" s="431" t="s">
        <v>13</v>
      </c>
      <c r="B5" s="431"/>
      <c r="C5" s="431"/>
      <c r="D5" s="431"/>
      <c r="E5" s="20" t="s">
        <v>85</v>
      </c>
      <c r="F5" s="20" t="s">
        <v>253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57"/>
      <c r="W5" s="57"/>
      <c r="X5" s="57"/>
      <c r="Y5" s="12"/>
    </row>
    <row r="6" spans="1:25" s="23" customFormat="1" ht="15.75" hidden="1">
      <c r="A6" s="24" t="s">
        <v>13</v>
      </c>
      <c r="B6" s="25">
        <v>11</v>
      </c>
      <c r="C6" s="26" t="s">
        <v>18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57">
        <v>103811000</v>
      </c>
      <c r="W6" s="57">
        <v>108987000</v>
      </c>
      <c r="X6" s="57">
        <v>111379000</v>
      </c>
      <c r="Y6" s="12" t="s">
        <v>572</v>
      </c>
    </row>
    <row r="7" spans="1:25" ht="15.75" hidden="1">
      <c r="A7" s="28" t="s">
        <v>13</v>
      </c>
      <c r="B7" s="29">
        <v>11</v>
      </c>
      <c r="C7" s="30" t="s">
        <v>18</v>
      </c>
      <c r="D7" s="31">
        <v>3111</v>
      </c>
      <c r="E7" s="32" t="s">
        <v>19</v>
      </c>
      <c r="F7" s="32"/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57">
        <v>18120000</v>
      </c>
      <c r="Y7" s="12" t="s">
        <v>575</v>
      </c>
    </row>
    <row r="8" spans="1:25" hidden="1">
      <c r="A8" s="28" t="s">
        <v>13</v>
      </c>
      <c r="B8" s="29">
        <v>11</v>
      </c>
      <c r="C8" s="30" t="s">
        <v>18</v>
      </c>
      <c r="D8" s="31">
        <v>3113</v>
      </c>
      <c r="E8" s="32" t="s">
        <v>20</v>
      </c>
      <c r="F8" s="32"/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>
      <c r="A9" s="28" t="s">
        <v>13</v>
      </c>
      <c r="B9" s="29">
        <v>11</v>
      </c>
      <c r="C9" s="30" t="s">
        <v>18</v>
      </c>
      <c r="D9" s="31">
        <v>3114</v>
      </c>
      <c r="E9" s="32" t="s">
        <v>21</v>
      </c>
      <c r="F9" s="32"/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>
      <c r="A10" s="24" t="s">
        <v>13</v>
      </c>
      <c r="B10" s="25">
        <v>11</v>
      </c>
      <c r="C10" s="26" t="s">
        <v>18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57" t="e">
        <f>#REF!</f>
        <v>#REF!</v>
      </c>
      <c r="W10" s="57" t="e">
        <f>#REF!</f>
        <v>#REF!</v>
      </c>
      <c r="X10" s="57" t="e">
        <f>#REF!</f>
        <v>#REF!</v>
      </c>
      <c r="Y10" s="12" t="s">
        <v>571</v>
      </c>
    </row>
    <row r="11" spans="1:25" hidden="1">
      <c r="A11" s="28" t="s">
        <v>13</v>
      </c>
      <c r="B11" s="29">
        <v>11</v>
      </c>
      <c r="C11" s="30" t="s">
        <v>18</v>
      </c>
      <c r="D11" s="31">
        <v>3121</v>
      </c>
      <c r="E11" s="32" t="s">
        <v>22</v>
      </c>
      <c r="F11" s="32"/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76" t="e">
        <f>V6-V10</f>
        <v>#REF!</v>
      </c>
      <c r="W11" s="76" t="e">
        <f>W6-W10</f>
        <v>#REF!</v>
      </c>
      <c r="X11" s="76" t="e">
        <f>X6-X10</f>
        <v>#REF!</v>
      </c>
      <c r="Y11" s="75" t="s">
        <v>570</v>
      </c>
    </row>
    <row r="12" spans="1:25" s="23" customFormat="1" ht="15.75" hidden="1">
      <c r="A12" s="24" t="s">
        <v>13</v>
      </c>
      <c r="B12" s="25">
        <v>11</v>
      </c>
      <c r="C12" s="26" t="s">
        <v>18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57"/>
      <c r="W12" s="57"/>
      <c r="X12" s="57"/>
      <c r="Y12" s="12"/>
    </row>
    <row r="13" spans="1:25" hidden="1">
      <c r="A13" s="28" t="s">
        <v>13</v>
      </c>
      <c r="B13" s="29">
        <v>11</v>
      </c>
      <c r="C13" s="30" t="s">
        <v>18</v>
      </c>
      <c r="D13" s="31">
        <v>3131</v>
      </c>
      <c r="E13" s="32" t="s">
        <v>211</v>
      </c>
      <c r="F13" s="32"/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>
      <c r="A14" s="28" t="s">
        <v>13</v>
      </c>
      <c r="B14" s="29">
        <v>11</v>
      </c>
      <c r="C14" s="30" t="s">
        <v>18</v>
      </c>
      <c r="D14" s="31">
        <v>3132</v>
      </c>
      <c r="E14" s="32" t="s">
        <v>280</v>
      </c>
      <c r="F14" s="32"/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>
      <c r="A15" s="28" t="s">
        <v>13</v>
      </c>
      <c r="B15" s="29">
        <v>11</v>
      </c>
      <c r="C15" s="30" t="s">
        <v>18</v>
      </c>
      <c r="D15" s="31">
        <v>3133</v>
      </c>
      <c r="E15" s="32" t="s">
        <v>258</v>
      </c>
      <c r="F15" s="32"/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>
      <c r="A16" s="24" t="s">
        <v>13</v>
      </c>
      <c r="B16" s="25">
        <v>11</v>
      </c>
      <c r="C16" s="26" t="s">
        <v>18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57"/>
      <c r="W16" s="57"/>
      <c r="X16" s="57"/>
      <c r="Y16" s="12"/>
    </row>
    <row r="17" spans="1:25" hidden="1">
      <c r="A17" s="28" t="s">
        <v>13</v>
      </c>
      <c r="B17" s="29">
        <v>11</v>
      </c>
      <c r="C17" s="30" t="s">
        <v>18</v>
      </c>
      <c r="D17" s="31">
        <v>3211</v>
      </c>
      <c r="E17" s="32" t="s">
        <v>110</v>
      </c>
      <c r="F17" s="32"/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>
      <c r="A18" s="28" t="s">
        <v>13</v>
      </c>
      <c r="B18" s="29">
        <v>11</v>
      </c>
      <c r="C18" s="30" t="s">
        <v>18</v>
      </c>
      <c r="D18" s="31">
        <v>3212</v>
      </c>
      <c r="E18" s="32" t="s">
        <v>111</v>
      </c>
      <c r="F18" s="32"/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>
      <c r="A19" s="28" t="s">
        <v>13</v>
      </c>
      <c r="B19" s="29">
        <v>11</v>
      </c>
      <c r="C19" s="30" t="s">
        <v>18</v>
      </c>
      <c r="D19" s="31">
        <v>3213</v>
      </c>
      <c r="E19" s="32" t="s">
        <v>112</v>
      </c>
      <c r="F19" s="32"/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>
      <c r="A20" s="28" t="s">
        <v>13</v>
      </c>
      <c r="B20" s="29">
        <v>11</v>
      </c>
      <c r="C20" s="30" t="s">
        <v>18</v>
      </c>
      <c r="D20" s="31">
        <v>3214</v>
      </c>
      <c r="E20" s="32" t="s">
        <v>234</v>
      </c>
      <c r="F20" s="32"/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>
      <c r="A21" s="24" t="s">
        <v>13</v>
      </c>
      <c r="B21" s="25">
        <v>11</v>
      </c>
      <c r="C21" s="26" t="s">
        <v>18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57"/>
      <c r="W21" s="57"/>
      <c r="X21" s="57"/>
      <c r="Y21" s="12"/>
    </row>
    <row r="22" spans="1:25" hidden="1">
      <c r="A22" s="28" t="s">
        <v>13</v>
      </c>
      <c r="B22" s="29">
        <v>11</v>
      </c>
      <c r="C22" s="30" t="s">
        <v>18</v>
      </c>
      <c r="D22" s="31">
        <v>3221</v>
      </c>
      <c r="E22" s="32" t="s">
        <v>113</v>
      </c>
      <c r="F22" s="32"/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s="35" customFormat="1" hidden="1">
      <c r="A23" s="28" t="s">
        <v>13</v>
      </c>
      <c r="B23" s="29">
        <v>11</v>
      </c>
      <c r="C23" s="30" t="s">
        <v>18</v>
      </c>
      <c r="D23" s="31">
        <v>3222</v>
      </c>
      <c r="E23" s="32" t="s">
        <v>114</v>
      </c>
      <c r="F23" s="32"/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  <c r="V23" s="1"/>
      <c r="W23" s="1"/>
      <c r="X23" s="1"/>
      <c r="Y23" s="74"/>
    </row>
    <row r="24" spans="1:25" s="35" customFormat="1" hidden="1">
      <c r="A24" s="28" t="s">
        <v>13</v>
      </c>
      <c r="B24" s="29">
        <v>11</v>
      </c>
      <c r="C24" s="30" t="s">
        <v>18</v>
      </c>
      <c r="D24" s="31">
        <v>3223</v>
      </c>
      <c r="E24" s="32" t="s">
        <v>115</v>
      </c>
      <c r="F24" s="32"/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  <c r="V24" s="1"/>
      <c r="W24" s="1"/>
      <c r="X24" s="1"/>
      <c r="Y24" s="74"/>
    </row>
    <row r="25" spans="1:25" s="35" customFormat="1" hidden="1">
      <c r="A25" s="28" t="s">
        <v>13</v>
      </c>
      <c r="B25" s="29">
        <v>11</v>
      </c>
      <c r="C25" s="30" t="s">
        <v>18</v>
      </c>
      <c r="D25" s="31">
        <v>3224</v>
      </c>
      <c r="E25" s="32" t="s">
        <v>116</v>
      </c>
      <c r="F25" s="32"/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  <c r="V25" s="1"/>
      <c r="W25" s="1"/>
      <c r="X25" s="1"/>
      <c r="Y25" s="74"/>
    </row>
    <row r="26" spans="1:25" s="35" customFormat="1" hidden="1">
      <c r="A26" s="28" t="s">
        <v>13</v>
      </c>
      <c r="B26" s="29">
        <v>11</v>
      </c>
      <c r="C26" s="30" t="s">
        <v>18</v>
      </c>
      <c r="D26" s="31">
        <v>3225</v>
      </c>
      <c r="E26" s="32" t="s">
        <v>290</v>
      </c>
      <c r="F26" s="32"/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  <c r="V26" s="1"/>
      <c r="W26" s="1"/>
      <c r="X26" s="1"/>
      <c r="Y26" s="74"/>
    </row>
    <row r="27" spans="1:25" s="35" customFormat="1" hidden="1">
      <c r="A27" s="28" t="s">
        <v>13</v>
      </c>
      <c r="B27" s="29">
        <v>11</v>
      </c>
      <c r="C27" s="30" t="s">
        <v>18</v>
      </c>
      <c r="D27" s="31">
        <v>3227</v>
      </c>
      <c r="E27" s="32" t="s">
        <v>235</v>
      </c>
      <c r="F27" s="32"/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  <c r="V27" s="1"/>
      <c r="W27" s="1"/>
      <c r="X27" s="1"/>
      <c r="Y27" s="74"/>
    </row>
    <row r="28" spans="1:25" s="36" customFormat="1" ht="15.75" hidden="1">
      <c r="A28" s="24" t="s">
        <v>13</v>
      </c>
      <c r="B28" s="25">
        <v>11</v>
      </c>
      <c r="C28" s="26" t="s">
        <v>18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32"/>
    </row>
    <row r="29" spans="1:25" s="35" customFormat="1" hidden="1">
      <c r="A29" s="28" t="s">
        <v>13</v>
      </c>
      <c r="B29" s="29">
        <v>11</v>
      </c>
      <c r="C29" s="30" t="s">
        <v>18</v>
      </c>
      <c r="D29" s="31">
        <v>3231</v>
      </c>
      <c r="E29" s="32" t="s">
        <v>117</v>
      </c>
      <c r="F29" s="32"/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  <c r="V29" s="1"/>
      <c r="W29" s="1"/>
      <c r="X29" s="1"/>
      <c r="Y29" s="74"/>
    </row>
    <row r="30" spans="1:25" s="35" customFormat="1" hidden="1">
      <c r="A30" s="28" t="s">
        <v>13</v>
      </c>
      <c r="B30" s="29">
        <v>11</v>
      </c>
      <c r="C30" s="30" t="s">
        <v>18</v>
      </c>
      <c r="D30" s="31">
        <v>3232</v>
      </c>
      <c r="E30" s="32" t="s">
        <v>118</v>
      </c>
      <c r="F30" s="32"/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  <c r="V30" s="1"/>
      <c r="W30" s="1"/>
      <c r="X30" s="1"/>
      <c r="Y30" s="74"/>
    </row>
    <row r="31" spans="1:25" s="35" customFormat="1" hidden="1">
      <c r="A31" s="28" t="s">
        <v>13</v>
      </c>
      <c r="B31" s="29">
        <v>11</v>
      </c>
      <c r="C31" s="30" t="s">
        <v>18</v>
      </c>
      <c r="D31" s="31">
        <v>3233</v>
      </c>
      <c r="E31" s="32" t="s">
        <v>119</v>
      </c>
      <c r="F31" s="32"/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  <c r="V31" s="1"/>
      <c r="W31" s="1"/>
      <c r="X31" s="1"/>
      <c r="Y31" s="74"/>
    </row>
    <row r="32" spans="1:25" s="35" customFormat="1" hidden="1">
      <c r="A32" s="28" t="s">
        <v>13</v>
      </c>
      <c r="B32" s="29">
        <v>11</v>
      </c>
      <c r="C32" s="30" t="s">
        <v>18</v>
      </c>
      <c r="D32" s="31">
        <v>3234</v>
      </c>
      <c r="E32" s="32" t="s">
        <v>120</v>
      </c>
      <c r="F32" s="32"/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  <c r="V32" s="1"/>
      <c r="W32" s="1"/>
      <c r="X32" s="1"/>
      <c r="Y32" s="74"/>
    </row>
    <row r="33" spans="1:25" s="35" customFormat="1" hidden="1">
      <c r="A33" s="28" t="s">
        <v>13</v>
      </c>
      <c r="B33" s="29">
        <v>11</v>
      </c>
      <c r="C33" s="30" t="s">
        <v>18</v>
      </c>
      <c r="D33" s="31">
        <v>3235</v>
      </c>
      <c r="E33" s="32" t="s">
        <v>42</v>
      </c>
      <c r="F33" s="32"/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  <c r="V33" s="1"/>
      <c r="W33" s="1"/>
      <c r="X33" s="1"/>
      <c r="Y33" s="74"/>
    </row>
    <row r="34" spans="1:25" s="35" customFormat="1" hidden="1">
      <c r="A34" s="28" t="s">
        <v>13</v>
      </c>
      <c r="B34" s="29">
        <v>11</v>
      </c>
      <c r="C34" s="30" t="s">
        <v>18</v>
      </c>
      <c r="D34" s="31">
        <v>3236</v>
      </c>
      <c r="E34" s="32" t="s">
        <v>121</v>
      </c>
      <c r="F34" s="32"/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  <c r="V34" s="1"/>
      <c r="W34" s="1"/>
      <c r="X34" s="1"/>
      <c r="Y34" s="74"/>
    </row>
    <row r="35" spans="1:25" s="35" customFormat="1" hidden="1">
      <c r="A35" s="28" t="s">
        <v>13</v>
      </c>
      <c r="B35" s="29">
        <v>11</v>
      </c>
      <c r="C35" s="30" t="s">
        <v>18</v>
      </c>
      <c r="D35" s="31">
        <v>3237</v>
      </c>
      <c r="E35" s="32" t="s">
        <v>36</v>
      </c>
      <c r="F35" s="32"/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  <c r="V35" s="1"/>
      <c r="W35" s="1"/>
      <c r="X35" s="1"/>
      <c r="Y35" s="74"/>
    </row>
    <row r="36" spans="1:25" s="35" customFormat="1" hidden="1">
      <c r="A36" s="28" t="s">
        <v>13</v>
      </c>
      <c r="B36" s="29">
        <v>11</v>
      </c>
      <c r="C36" s="30" t="s">
        <v>18</v>
      </c>
      <c r="D36" s="31">
        <v>3238</v>
      </c>
      <c r="E36" s="32" t="s">
        <v>122</v>
      </c>
      <c r="F36" s="32"/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  <c r="V36" s="1"/>
      <c r="W36" s="1"/>
      <c r="X36" s="1"/>
      <c r="Y36" s="74"/>
    </row>
    <row r="37" spans="1:25" s="35" customFormat="1" hidden="1">
      <c r="A37" s="28" t="s">
        <v>13</v>
      </c>
      <c r="B37" s="29">
        <v>11</v>
      </c>
      <c r="C37" s="30" t="s">
        <v>18</v>
      </c>
      <c r="D37" s="31">
        <v>3239</v>
      </c>
      <c r="E37" s="32" t="s">
        <v>41</v>
      </c>
      <c r="F37" s="32"/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  <c r="V37" s="1"/>
      <c r="W37" s="1"/>
      <c r="X37" s="1"/>
      <c r="Y37" s="74"/>
    </row>
    <row r="38" spans="1:25" s="36" customFormat="1" ht="15.75" hidden="1">
      <c r="A38" s="24" t="s">
        <v>13</v>
      </c>
      <c r="B38" s="25">
        <v>11</v>
      </c>
      <c r="C38" s="26" t="s">
        <v>18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32"/>
    </row>
    <row r="39" spans="1:25" s="35" customFormat="1" ht="30" hidden="1">
      <c r="A39" s="28" t="s">
        <v>13</v>
      </c>
      <c r="B39" s="29">
        <v>11</v>
      </c>
      <c r="C39" s="30" t="s">
        <v>18</v>
      </c>
      <c r="D39" s="31">
        <v>3241</v>
      </c>
      <c r="E39" s="32" t="s">
        <v>236</v>
      </c>
      <c r="F39" s="32"/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  <c r="V39" s="1"/>
      <c r="W39" s="1"/>
      <c r="X39" s="1"/>
      <c r="Y39" s="74"/>
    </row>
    <row r="40" spans="1:25" s="36" customFormat="1" ht="15.75" hidden="1">
      <c r="A40" s="24" t="s">
        <v>13</v>
      </c>
      <c r="B40" s="25">
        <v>11</v>
      </c>
      <c r="C40" s="26" t="s">
        <v>18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32"/>
    </row>
    <row r="41" spans="1:25" s="35" customFormat="1" ht="30" hidden="1">
      <c r="A41" s="28" t="s">
        <v>13</v>
      </c>
      <c r="B41" s="29">
        <v>11</v>
      </c>
      <c r="C41" s="30" t="s">
        <v>18</v>
      </c>
      <c r="D41" s="31">
        <v>3291</v>
      </c>
      <c r="E41" s="32" t="s">
        <v>109</v>
      </c>
      <c r="F41" s="32"/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  <c r="V41" s="1"/>
      <c r="W41" s="1"/>
      <c r="X41" s="1"/>
      <c r="Y41" s="74"/>
    </row>
    <row r="42" spans="1:25" s="35" customFormat="1" hidden="1">
      <c r="A42" s="28" t="s">
        <v>13</v>
      </c>
      <c r="B42" s="29">
        <v>11</v>
      </c>
      <c r="C42" s="30" t="s">
        <v>18</v>
      </c>
      <c r="D42" s="31">
        <v>3292</v>
      </c>
      <c r="E42" s="32" t="s">
        <v>123</v>
      </c>
      <c r="F42" s="32"/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  <c r="V42" s="1"/>
      <c r="W42" s="1"/>
      <c r="X42" s="1"/>
      <c r="Y42" s="74"/>
    </row>
    <row r="43" spans="1:25" s="35" customFormat="1" hidden="1">
      <c r="A43" s="28" t="s">
        <v>13</v>
      </c>
      <c r="B43" s="29">
        <v>11</v>
      </c>
      <c r="C43" s="30" t="s">
        <v>18</v>
      </c>
      <c r="D43" s="31">
        <v>3293</v>
      </c>
      <c r="E43" s="32" t="s">
        <v>124</v>
      </c>
      <c r="F43" s="32"/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  <c r="V43" s="1"/>
      <c r="W43" s="1"/>
      <c r="X43" s="1"/>
      <c r="Y43" s="74"/>
    </row>
    <row r="44" spans="1:25" s="35" customFormat="1" hidden="1">
      <c r="A44" s="28" t="s">
        <v>13</v>
      </c>
      <c r="B44" s="29">
        <v>11</v>
      </c>
      <c r="C44" s="30" t="s">
        <v>18</v>
      </c>
      <c r="D44" s="31">
        <v>3294</v>
      </c>
      <c r="E44" s="32" t="s">
        <v>37</v>
      </c>
      <c r="F44" s="32"/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  <c r="V44" s="1"/>
      <c r="W44" s="1"/>
      <c r="X44" s="1"/>
      <c r="Y44" s="74"/>
    </row>
    <row r="45" spans="1:25" s="35" customFormat="1" hidden="1">
      <c r="A45" s="28" t="s">
        <v>13</v>
      </c>
      <c r="B45" s="29">
        <v>11</v>
      </c>
      <c r="C45" s="30" t="s">
        <v>18</v>
      </c>
      <c r="D45" s="31">
        <v>3295</v>
      </c>
      <c r="E45" s="32" t="s">
        <v>237</v>
      </c>
      <c r="F45" s="32"/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  <c r="V45" s="1"/>
      <c r="W45" s="1"/>
      <c r="X45" s="1"/>
      <c r="Y45" s="74"/>
    </row>
    <row r="46" spans="1:25" s="35" customFormat="1" hidden="1">
      <c r="A46" s="28" t="s">
        <v>13</v>
      </c>
      <c r="B46" s="29">
        <v>11</v>
      </c>
      <c r="C46" s="30" t="s">
        <v>18</v>
      </c>
      <c r="D46" s="31">
        <v>3299</v>
      </c>
      <c r="E46" s="32" t="s">
        <v>125</v>
      </c>
      <c r="F46" s="32"/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  <c r="V46" s="1"/>
      <c r="W46" s="1"/>
      <c r="X46" s="1"/>
      <c r="Y46" s="74"/>
    </row>
    <row r="47" spans="1:25" s="36" customFormat="1" ht="15.75" hidden="1">
      <c r="A47" s="24" t="s">
        <v>13</v>
      </c>
      <c r="B47" s="25">
        <v>11</v>
      </c>
      <c r="C47" s="26" t="s">
        <v>18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32"/>
    </row>
    <row r="48" spans="1:25" hidden="1">
      <c r="A48" s="28" t="s">
        <v>13</v>
      </c>
      <c r="B48" s="29">
        <v>11</v>
      </c>
      <c r="C48" s="30" t="s">
        <v>18</v>
      </c>
      <c r="D48" s="31">
        <v>3431</v>
      </c>
      <c r="E48" s="32" t="s">
        <v>153</v>
      </c>
      <c r="F48" s="32"/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>
      <c r="A49" s="28" t="s">
        <v>13</v>
      </c>
      <c r="B49" s="29">
        <v>11</v>
      </c>
      <c r="C49" s="30" t="s">
        <v>18</v>
      </c>
      <c r="D49" s="31">
        <v>3433</v>
      </c>
      <c r="E49" s="32" t="s">
        <v>126</v>
      </c>
      <c r="F49" s="32"/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>
      <c r="A50" s="28" t="s">
        <v>13</v>
      </c>
      <c r="B50" s="29">
        <v>11</v>
      </c>
      <c r="C50" s="30" t="s">
        <v>18</v>
      </c>
      <c r="D50" s="31">
        <v>3434</v>
      </c>
      <c r="E50" s="32" t="s">
        <v>127</v>
      </c>
      <c r="F50" s="32"/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>
      <c r="A51" s="24" t="s">
        <v>13</v>
      </c>
      <c r="B51" s="25">
        <v>11</v>
      </c>
      <c r="C51" s="26" t="s">
        <v>18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57"/>
      <c r="W51" s="57"/>
      <c r="X51" s="57"/>
      <c r="Y51" s="12"/>
    </row>
    <row r="52" spans="1:25" hidden="1">
      <c r="A52" s="28" t="s">
        <v>13</v>
      </c>
      <c r="B52" s="29">
        <v>11</v>
      </c>
      <c r="C52" s="30" t="s">
        <v>18</v>
      </c>
      <c r="D52" s="31">
        <v>3631</v>
      </c>
      <c r="E52" s="32" t="s">
        <v>233</v>
      </c>
      <c r="F52" s="32"/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>
      <c r="A53" s="24" t="s">
        <v>13</v>
      </c>
      <c r="B53" s="25">
        <v>11</v>
      </c>
      <c r="C53" s="26" t="s">
        <v>18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57"/>
      <c r="W53" s="57"/>
      <c r="X53" s="57"/>
      <c r="Y53" s="12"/>
    </row>
    <row r="54" spans="1:25" hidden="1">
      <c r="A54" s="28" t="s">
        <v>13</v>
      </c>
      <c r="B54" s="29">
        <v>11</v>
      </c>
      <c r="C54" s="30" t="s">
        <v>18</v>
      </c>
      <c r="D54" s="31">
        <v>3721</v>
      </c>
      <c r="E54" s="32" t="s">
        <v>232</v>
      </c>
      <c r="F54" s="32"/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>
      <c r="A55" s="24" t="s">
        <v>13</v>
      </c>
      <c r="B55" s="25">
        <v>11</v>
      </c>
      <c r="C55" s="26" t="s">
        <v>18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57"/>
      <c r="W55" s="57"/>
      <c r="X55" s="57"/>
      <c r="Y55" s="12"/>
    </row>
    <row r="56" spans="1:25" hidden="1">
      <c r="A56" s="28" t="s">
        <v>13</v>
      </c>
      <c r="B56" s="29">
        <v>11</v>
      </c>
      <c r="C56" s="30" t="s">
        <v>18</v>
      </c>
      <c r="D56" s="31">
        <v>3811</v>
      </c>
      <c r="E56" s="32" t="s">
        <v>141</v>
      </c>
      <c r="F56" s="32"/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>
      <c r="A57" s="24" t="s">
        <v>13</v>
      </c>
      <c r="B57" s="25">
        <v>11</v>
      </c>
      <c r="C57" s="26" t="s">
        <v>18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57"/>
      <c r="W57" s="57"/>
      <c r="X57" s="57"/>
      <c r="Y57" s="12"/>
    </row>
    <row r="58" spans="1:25" hidden="1">
      <c r="A58" s="28" t="s">
        <v>13</v>
      </c>
      <c r="B58" s="29">
        <v>11</v>
      </c>
      <c r="C58" s="30" t="s">
        <v>18</v>
      </c>
      <c r="D58" s="31">
        <v>4221</v>
      </c>
      <c r="E58" s="32" t="s">
        <v>129</v>
      </c>
      <c r="F58" s="32"/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>
      <c r="A59" s="28" t="s">
        <v>13</v>
      </c>
      <c r="B59" s="29">
        <v>11</v>
      </c>
      <c r="C59" s="30" t="s">
        <v>18</v>
      </c>
      <c r="D59" s="31">
        <v>4222</v>
      </c>
      <c r="E59" s="32" t="s">
        <v>130</v>
      </c>
      <c r="F59" s="32"/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>
      <c r="A60" s="28" t="s">
        <v>13</v>
      </c>
      <c r="B60" s="29">
        <v>11</v>
      </c>
      <c r="C60" s="30" t="s">
        <v>18</v>
      </c>
      <c r="D60" s="31">
        <v>4223</v>
      </c>
      <c r="E60" s="32" t="s">
        <v>131</v>
      </c>
      <c r="F60" s="32"/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>
      <c r="A61" s="28" t="s">
        <v>13</v>
      </c>
      <c r="B61" s="29">
        <v>11</v>
      </c>
      <c r="C61" s="30" t="s">
        <v>18</v>
      </c>
      <c r="D61" s="31">
        <v>4227</v>
      </c>
      <c r="E61" s="32" t="s">
        <v>132</v>
      </c>
      <c r="F61" s="32"/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>
      <c r="A62" s="24" t="s">
        <v>13</v>
      </c>
      <c r="B62" s="25">
        <v>61</v>
      </c>
      <c r="C62" s="26" t="s">
        <v>18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57"/>
      <c r="W62" s="57"/>
      <c r="X62" s="57"/>
      <c r="Y62" s="12"/>
    </row>
    <row r="63" spans="1:25" hidden="1">
      <c r="A63" s="28" t="s">
        <v>13</v>
      </c>
      <c r="B63" s="29">
        <v>61</v>
      </c>
      <c r="C63" s="30" t="s">
        <v>18</v>
      </c>
      <c r="D63" s="31">
        <v>3237</v>
      </c>
      <c r="E63" s="32" t="s">
        <v>36</v>
      </c>
      <c r="F63" s="32"/>
      <c r="G63" s="1"/>
      <c r="H63" s="1"/>
      <c r="I63" s="1">
        <v>0</v>
      </c>
      <c r="J63" s="37"/>
      <c r="K63" s="1">
        <v>3942274.38</v>
      </c>
      <c r="L63" s="33" t="str">
        <f t="shared" si="1"/>
        <v>-</v>
      </c>
      <c r="M63" s="1"/>
      <c r="N63" s="1"/>
      <c r="O63" s="1"/>
      <c r="P63" s="37"/>
      <c r="Q63" s="1"/>
      <c r="R63" s="1"/>
      <c r="S63" s="37"/>
      <c r="T63" s="1"/>
      <c r="U63" s="37"/>
    </row>
    <row r="64" spans="1:25" s="23" customFormat="1" ht="78.75">
      <c r="A64" s="431" t="s">
        <v>39</v>
      </c>
      <c r="B64" s="431"/>
      <c r="C64" s="431"/>
      <c r="D64" s="431"/>
      <c r="E64" s="20" t="s">
        <v>35</v>
      </c>
      <c r="F64" s="20" t="s">
        <v>253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57"/>
      <c r="W64" s="57"/>
      <c r="X64" s="57"/>
      <c r="Y64" s="12"/>
    </row>
    <row r="65" spans="1:25" s="23" customFormat="1" ht="15.75" hidden="1">
      <c r="A65" s="24" t="s">
        <v>39</v>
      </c>
      <c r="B65" s="25">
        <v>11</v>
      </c>
      <c r="C65" s="26" t="s">
        <v>18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57"/>
      <c r="W65" s="57"/>
      <c r="X65" s="57"/>
      <c r="Y65" s="12"/>
    </row>
    <row r="66" spans="1:25" s="39" customFormat="1" hidden="1">
      <c r="A66" s="28" t="s">
        <v>39</v>
      </c>
      <c r="B66" s="29">
        <v>11</v>
      </c>
      <c r="C66" s="30" t="s">
        <v>18</v>
      </c>
      <c r="D66" s="31">
        <v>3225</v>
      </c>
      <c r="E66" s="32" t="s">
        <v>290</v>
      </c>
      <c r="F66" s="38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124"/>
      <c r="W66" s="124"/>
      <c r="X66" s="124"/>
      <c r="Y66" s="133"/>
    </row>
    <row r="67" spans="1:25" s="41" customFormat="1" ht="15.75" hidden="1">
      <c r="A67" s="24" t="s">
        <v>39</v>
      </c>
      <c r="B67" s="25">
        <v>11</v>
      </c>
      <c r="C67" s="26" t="s">
        <v>18</v>
      </c>
      <c r="D67" s="27">
        <v>323</v>
      </c>
      <c r="E67" s="20"/>
      <c r="F67" s="40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125"/>
      <c r="W67" s="125"/>
      <c r="X67" s="125"/>
      <c r="Y67" s="134"/>
    </row>
    <row r="68" spans="1:25" s="23" customFormat="1" ht="15.75" hidden="1">
      <c r="A68" s="28" t="s">
        <v>39</v>
      </c>
      <c r="B68" s="29">
        <v>11</v>
      </c>
      <c r="C68" s="30" t="s">
        <v>18</v>
      </c>
      <c r="D68" s="31">
        <v>3232</v>
      </c>
      <c r="E68" s="32" t="s">
        <v>118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57"/>
      <c r="W68" s="57"/>
      <c r="X68" s="57"/>
      <c r="Y68" s="12"/>
    </row>
    <row r="69" spans="1:25" s="23" customFormat="1" ht="15.75" hidden="1">
      <c r="A69" s="28" t="s">
        <v>39</v>
      </c>
      <c r="B69" s="29">
        <v>11</v>
      </c>
      <c r="C69" s="30" t="s">
        <v>18</v>
      </c>
      <c r="D69" s="31">
        <v>3235</v>
      </c>
      <c r="E69" s="32" t="s">
        <v>42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57"/>
      <c r="W69" s="57"/>
      <c r="X69" s="57"/>
      <c r="Y69" s="12"/>
    </row>
    <row r="70" spans="1:25" s="41" customFormat="1" ht="15.75" hidden="1">
      <c r="A70" s="28" t="s">
        <v>39</v>
      </c>
      <c r="B70" s="29">
        <v>11</v>
      </c>
      <c r="C70" s="30" t="s">
        <v>18</v>
      </c>
      <c r="D70" s="31">
        <v>3239</v>
      </c>
      <c r="E70" s="32" t="s">
        <v>41</v>
      </c>
      <c r="F70" s="38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125"/>
      <c r="W70" s="125"/>
      <c r="X70" s="125"/>
      <c r="Y70" s="134"/>
    </row>
    <row r="71" spans="1:25" s="41" customFormat="1" ht="15.75" hidden="1">
      <c r="A71" s="24" t="s">
        <v>39</v>
      </c>
      <c r="B71" s="25">
        <v>11</v>
      </c>
      <c r="C71" s="26" t="s">
        <v>18</v>
      </c>
      <c r="D71" s="27">
        <v>329</v>
      </c>
      <c r="E71" s="20"/>
      <c r="F71" s="40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125"/>
      <c r="W71" s="125"/>
      <c r="X71" s="125"/>
      <c r="Y71" s="134"/>
    </row>
    <row r="72" spans="1:25" s="23" customFormat="1" ht="15.75" hidden="1">
      <c r="A72" s="28" t="s">
        <v>39</v>
      </c>
      <c r="B72" s="29">
        <v>11</v>
      </c>
      <c r="C72" s="30" t="s">
        <v>18</v>
      </c>
      <c r="D72" s="31">
        <v>3292</v>
      </c>
      <c r="E72" s="32" t="s">
        <v>123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57"/>
      <c r="W72" s="57"/>
      <c r="X72" s="57"/>
      <c r="Y72" s="12"/>
    </row>
    <row r="73" spans="1:25" s="36" customFormat="1" ht="78.75">
      <c r="A73" s="431" t="s">
        <v>563</v>
      </c>
      <c r="B73" s="431"/>
      <c r="C73" s="431"/>
      <c r="D73" s="431"/>
      <c r="E73" s="20" t="s">
        <v>242</v>
      </c>
      <c r="F73" s="20" t="s">
        <v>253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32"/>
    </row>
    <row r="74" spans="1:25" s="36" customFormat="1" ht="15.75" hidden="1">
      <c r="A74" s="24" t="s">
        <v>40</v>
      </c>
      <c r="B74" s="25">
        <v>11</v>
      </c>
      <c r="C74" s="115" t="s">
        <v>18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32"/>
    </row>
    <row r="75" spans="1:25" s="36" customFormat="1" ht="15.75" hidden="1">
      <c r="A75" s="28" t="s">
        <v>40</v>
      </c>
      <c r="B75" s="29">
        <v>11</v>
      </c>
      <c r="C75" s="116" t="s">
        <v>18</v>
      </c>
      <c r="D75" s="31">
        <v>3224</v>
      </c>
      <c r="E75" s="32" t="s">
        <v>116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32"/>
    </row>
    <row r="76" spans="1:25" s="36" customFormat="1" ht="15.75" hidden="1">
      <c r="A76" s="24" t="s">
        <v>40</v>
      </c>
      <c r="B76" s="25">
        <v>11</v>
      </c>
      <c r="C76" s="115" t="s">
        <v>18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32"/>
    </row>
    <row r="77" spans="1:25" s="36" customFormat="1" ht="15.75" hidden="1">
      <c r="A77" s="28" t="s">
        <v>40</v>
      </c>
      <c r="B77" s="29">
        <v>11</v>
      </c>
      <c r="C77" s="116" t="s">
        <v>18</v>
      </c>
      <c r="D77" s="31">
        <v>3232</v>
      </c>
      <c r="E77" s="32" t="s">
        <v>118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32"/>
    </row>
    <row r="78" spans="1:25" s="36" customFormat="1" ht="15.75" hidden="1">
      <c r="A78" s="28" t="s">
        <v>40</v>
      </c>
      <c r="B78" s="29">
        <v>11</v>
      </c>
      <c r="C78" s="116" t="s">
        <v>18</v>
      </c>
      <c r="D78" s="31">
        <v>3235</v>
      </c>
      <c r="E78" s="32" t="s">
        <v>42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32"/>
    </row>
    <row r="79" spans="1:25" s="36" customFormat="1" ht="15.75" hidden="1">
      <c r="A79" s="28" t="s">
        <v>40</v>
      </c>
      <c r="B79" s="29">
        <v>11</v>
      </c>
      <c r="C79" s="116" t="s">
        <v>18</v>
      </c>
      <c r="D79" s="31">
        <v>3237</v>
      </c>
      <c r="E79" s="32" t="s">
        <v>36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32"/>
    </row>
    <row r="80" spans="1:25" s="36" customFormat="1" ht="15.75" hidden="1">
      <c r="A80" s="28" t="s">
        <v>40</v>
      </c>
      <c r="B80" s="29">
        <v>11</v>
      </c>
      <c r="C80" s="116" t="s">
        <v>18</v>
      </c>
      <c r="D80" s="31">
        <v>3238</v>
      </c>
      <c r="E80" s="32" t="s">
        <v>122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32"/>
    </row>
    <row r="81" spans="1:25" s="36" customFormat="1" ht="15.75" hidden="1">
      <c r="A81" s="24" t="s">
        <v>40</v>
      </c>
      <c r="B81" s="25">
        <v>11</v>
      </c>
      <c r="C81" s="115" t="s">
        <v>18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32"/>
    </row>
    <row r="82" spans="1:25" s="36" customFormat="1" ht="15.75" hidden="1">
      <c r="A82" s="28" t="s">
        <v>40</v>
      </c>
      <c r="B82" s="29">
        <v>11</v>
      </c>
      <c r="C82" s="116" t="s">
        <v>18</v>
      </c>
      <c r="D82" s="31">
        <v>4123</v>
      </c>
      <c r="E82" s="32" t="s">
        <v>133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32"/>
    </row>
    <row r="83" spans="1:25" s="36" customFormat="1" ht="15.75" hidden="1">
      <c r="A83" s="28" t="s">
        <v>40</v>
      </c>
      <c r="B83" s="29">
        <v>11</v>
      </c>
      <c r="C83" s="116" t="s">
        <v>18</v>
      </c>
      <c r="D83" s="31">
        <v>4126</v>
      </c>
      <c r="E83" s="32" t="s">
        <v>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32"/>
    </row>
    <row r="84" spans="1:25" s="36" customFormat="1" ht="15.75" hidden="1">
      <c r="A84" s="24" t="s">
        <v>40</v>
      </c>
      <c r="B84" s="25">
        <v>11</v>
      </c>
      <c r="C84" s="115" t="s">
        <v>18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32"/>
    </row>
    <row r="85" spans="1:25" s="36" customFormat="1" ht="15.75" hidden="1">
      <c r="A85" s="28" t="s">
        <v>40</v>
      </c>
      <c r="B85" s="29">
        <v>11</v>
      </c>
      <c r="C85" s="116" t="s">
        <v>18</v>
      </c>
      <c r="D85" s="31">
        <v>4221</v>
      </c>
      <c r="E85" s="32" t="s">
        <v>129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32"/>
    </row>
    <row r="86" spans="1:25" s="36" customFormat="1" ht="15.75" hidden="1">
      <c r="A86" s="28" t="s">
        <v>40</v>
      </c>
      <c r="B86" s="29">
        <v>11</v>
      </c>
      <c r="C86" s="116" t="s">
        <v>18</v>
      </c>
      <c r="D86" s="31">
        <v>4222</v>
      </c>
      <c r="E86" s="32" t="s">
        <v>130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32"/>
    </row>
    <row r="87" spans="1:25" s="36" customFormat="1" ht="15.75" hidden="1">
      <c r="A87" s="28" t="s">
        <v>40</v>
      </c>
      <c r="B87" s="29">
        <v>11</v>
      </c>
      <c r="C87" s="116" t="s">
        <v>18</v>
      </c>
      <c r="D87" s="31">
        <v>4225</v>
      </c>
      <c r="E87" s="32" t="s">
        <v>134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32"/>
    </row>
    <row r="88" spans="1:25" s="36" customFormat="1" ht="15.75" hidden="1">
      <c r="A88" s="24" t="s">
        <v>40</v>
      </c>
      <c r="B88" s="25">
        <v>11</v>
      </c>
      <c r="C88" s="115" t="s">
        <v>18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32"/>
    </row>
    <row r="89" spans="1:25" s="36" customFormat="1" ht="15.75" hidden="1">
      <c r="A89" s="28" t="s">
        <v>40</v>
      </c>
      <c r="B89" s="29">
        <v>11</v>
      </c>
      <c r="C89" s="116" t="s">
        <v>18</v>
      </c>
      <c r="D89" s="31">
        <v>4262</v>
      </c>
      <c r="E89" s="32" t="s">
        <v>135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32"/>
    </row>
    <row r="90" spans="1:25" s="35" customFormat="1" ht="78.75">
      <c r="A90" s="431" t="s">
        <v>81</v>
      </c>
      <c r="B90" s="431"/>
      <c r="C90" s="431"/>
      <c r="D90" s="431"/>
      <c r="E90" s="20" t="s">
        <v>79</v>
      </c>
      <c r="F90" s="20" t="s">
        <v>253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  <c r="V90" s="1"/>
      <c r="W90" s="1"/>
      <c r="X90" s="1"/>
      <c r="Y90" s="74"/>
    </row>
    <row r="91" spans="1:25" s="36" customFormat="1" ht="15.75" hidden="1">
      <c r="A91" s="24" t="s">
        <v>81</v>
      </c>
      <c r="B91" s="25">
        <v>11</v>
      </c>
      <c r="C91" s="26" t="s">
        <v>18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32"/>
    </row>
    <row r="92" spans="1:25" s="35" customFormat="1" hidden="1">
      <c r="A92" s="28" t="s">
        <v>81</v>
      </c>
      <c r="B92" s="29">
        <v>11</v>
      </c>
      <c r="C92" s="30" t="s">
        <v>18</v>
      </c>
      <c r="D92" s="31">
        <v>3299</v>
      </c>
      <c r="E92" s="32" t="s">
        <v>125</v>
      </c>
      <c r="F92" s="32"/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  <c r="V92" s="1"/>
      <c r="W92" s="1"/>
      <c r="X92" s="1"/>
      <c r="Y92" s="74"/>
    </row>
    <row r="93" spans="1:25" s="36" customFormat="1" ht="15.75" hidden="1">
      <c r="A93" s="24" t="s">
        <v>81</v>
      </c>
      <c r="B93" s="25">
        <v>11</v>
      </c>
      <c r="C93" s="26" t="s">
        <v>18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32"/>
    </row>
    <row r="94" spans="1:25" s="35" customFormat="1" hidden="1">
      <c r="A94" s="28" t="s">
        <v>81</v>
      </c>
      <c r="B94" s="29">
        <v>11</v>
      </c>
      <c r="C94" s="30" t="s">
        <v>18</v>
      </c>
      <c r="D94" s="31">
        <v>3433</v>
      </c>
      <c r="E94" s="32" t="s">
        <v>126</v>
      </c>
      <c r="F94" s="32"/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  <c r="V94" s="1"/>
      <c r="W94" s="1"/>
      <c r="X94" s="1"/>
      <c r="Y94" s="74"/>
    </row>
    <row r="95" spans="1:25" s="36" customFormat="1" ht="78.75">
      <c r="A95" s="431" t="s">
        <v>274</v>
      </c>
      <c r="B95" s="432"/>
      <c r="C95" s="432"/>
      <c r="D95" s="432"/>
      <c r="E95" s="20" t="s">
        <v>231</v>
      </c>
      <c r="F95" s="20" t="s">
        <v>253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32"/>
    </row>
    <row r="96" spans="1:25" s="36" customFormat="1" ht="15.75" hidden="1">
      <c r="A96" s="24" t="s">
        <v>274</v>
      </c>
      <c r="B96" s="25">
        <v>11</v>
      </c>
      <c r="C96" s="26" t="s">
        <v>18</v>
      </c>
      <c r="D96" s="42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32"/>
    </row>
    <row r="97" spans="1:25" s="35" customFormat="1" hidden="1">
      <c r="A97" s="28" t="s">
        <v>274</v>
      </c>
      <c r="B97" s="29">
        <v>11</v>
      </c>
      <c r="C97" s="30" t="s">
        <v>18</v>
      </c>
      <c r="D97" s="31">
        <v>3232</v>
      </c>
      <c r="E97" s="32" t="s">
        <v>118</v>
      </c>
      <c r="F97" s="32"/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  <c r="V97" s="1"/>
      <c r="W97" s="1"/>
      <c r="X97" s="1"/>
      <c r="Y97" s="74"/>
    </row>
    <row r="98" spans="1:25" s="35" customFormat="1" hidden="1">
      <c r="A98" s="28" t="s">
        <v>274</v>
      </c>
      <c r="B98" s="29">
        <v>11</v>
      </c>
      <c r="C98" s="30" t="s">
        <v>18</v>
      </c>
      <c r="D98" s="31">
        <v>3237</v>
      </c>
      <c r="E98" s="32" t="s">
        <v>36</v>
      </c>
      <c r="F98" s="32"/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  <c r="V98" s="1"/>
      <c r="W98" s="1"/>
      <c r="X98" s="1"/>
      <c r="Y98" s="74"/>
    </row>
    <row r="99" spans="1:25" s="36" customFormat="1" ht="15.75" hidden="1">
      <c r="A99" s="24" t="s">
        <v>274</v>
      </c>
      <c r="B99" s="25">
        <v>11</v>
      </c>
      <c r="C99" s="26" t="s">
        <v>18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32"/>
    </row>
    <row r="100" spans="1:25" s="35" customFormat="1" hidden="1">
      <c r="A100" s="28" t="s">
        <v>274</v>
      </c>
      <c r="B100" s="29">
        <v>11</v>
      </c>
      <c r="C100" s="30" t="s">
        <v>18</v>
      </c>
      <c r="D100" s="31">
        <v>4126</v>
      </c>
      <c r="E100" s="32" t="s">
        <v>4</v>
      </c>
      <c r="F100" s="32"/>
      <c r="G100" s="1">
        <v>18000</v>
      </c>
      <c r="H100" s="1">
        <v>18000</v>
      </c>
      <c r="I100" s="1">
        <v>18000</v>
      </c>
      <c r="J100" s="1">
        <v>18000</v>
      </c>
      <c r="K100" s="1"/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  <c r="V100" s="1"/>
      <c r="W100" s="1"/>
      <c r="X100" s="1"/>
      <c r="Y100" s="74"/>
    </row>
    <row r="101" spans="1:25" s="36" customFormat="1" ht="15.75" hidden="1">
      <c r="A101" s="24" t="s">
        <v>274</v>
      </c>
      <c r="B101" s="25">
        <v>11</v>
      </c>
      <c r="C101" s="26" t="s">
        <v>18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32"/>
    </row>
    <row r="102" spans="1:25" s="35" customFormat="1" hidden="1">
      <c r="A102" s="28" t="s">
        <v>274</v>
      </c>
      <c r="B102" s="29">
        <v>11</v>
      </c>
      <c r="C102" s="30" t="s">
        <v>18</v>
      </c>
      <c r="D102" s="31">
        <v>4511</v>
      </c>
      <c r="E102" s="32" t="s">
        <v>136</v>
      </c>
      <c r="F102" s="32"/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  <c r="V102" s="1"/>
      <c r="W102" s="1"/>
      <c r="X102" s="1"/>
      <c r="Y102" s="74"/>
    </row>
    <row r="103" spans="1:25" s="36" customFormat="1" ht="15.75" hidden="1">
      <c r="A103" s="24" t="s">
        <v>274</v>
      </c>
      <c r="B103" s="25">
        <v>11</v>
      </c>
      <c r="C103" s="26" t="s">
        <v>18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32"/>
    </row>
    <row r="104" spans="1:25" s="35" customFormat="1" hidden="1">
      <c r="A104" s="28" t="s">
        <v>274</v>
      </c>
      <c r="B104" s="29">
        <v>11</v>
      </c>
      <c r="C104" s="30" t="s">
        <v>18</v>
      </c>
      <c r="D104" s="31">
        <v>4521</v>
      </c>
      <c r="E104" s="32" t="s">
        <v>137</v>
      </c>
      <c r="F104" s="32"/>
      <c r="G104" s="1">
        <v>192000</v>
      </c>
      <c r="H104" s="1">
        <v>192000</v>
      </c>
      <c r="I104" s="1">
        <v>192000</v>
      </c>
      <c r="J104" s="1">
        <v>192000</v>
      </c>
      <c r="K104" s="1"/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  <c r="V104" s="1"/>
      <c r="W104" s="1"/>
      <c r="X104" s="1"/>
      <c r="Y104" s="74"/>
    </row>
    <row r="105" spans="1:25" s="36" customFormat="1" ht="78.75">
      <c r="A105" s="448" t="s">
        <v>415</v>
      </c>
      <c r="B105" s="448"/>
      <c r="C105" s="448"/>
      <c r="D105" s="448"/>
      <c r="E105" s="40" t="s">
        <v>428</v>
      </c>
      <c r="F105" s="20" t="s">
        <v>253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32"/>
    </row>
    <row r="106" spans="1:25" s="36" customFormat="1" ht="15.75" hidden="1">
      <c r="A106" s="143"/>
      <c r="B106" s="24">
        <v>11</v>
      </c>
      <c r="C106" s="26" t="s">
        <v>18</v>
      </c>
      <c r="D106" s="42">
        <v>323</v>
      </c>
      <c r="E106" s="40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32"/>
    </row>
    <row r="107" spans="1:25" s="35" customFormat="1" ht="15.75" hidden="1">
      <c r="A107" s="123"/>
      <c r="B107" s="29">
        <v>11</v>
      </c>
      <c r="C107" s="30" t="s">
        <v>18</v>
      </c>
      <c r="D107" s="31">
        <v>3238</v>
      </c>
      <c r="E107" s="32" t="s">
        <v>122</v>
      </c>
      <c r="F107" s="32"/>
      <c r="G107" s="1"/>
      <c r="H107" s="1"/>
      <c r="I107" s="1"/>
      <c r="J107" s="1"/>
      <c r="K107" s="1"/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  <c r="V107" s="1"/>
      <c r="W107" s="1"/>
      <c r="X107" s="1"/>
      <c r="Y107" s="74"/>
    </row>
    <row r="108" spans="1:25" s="36" customFormat="1" ht="15.75" hidden="1">
      <c r="A108" s="24"/>
      <c r="B108" s="24">
        <v>11</v>
      </c>
      <c r="C108" s="26" t="s">
        <v>18</v>
      </c>
      <c r="D108" s="42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32"/>
    </row>
    <row r="109" spans="1:25" s="35" customFormat="1" hidden="1">
      <c r="A109" s="28"/>
      <c r="B109" s="29">
        <v>11</v>
      </c>
      <c r="C109" s="30" t="s">
        <v>18</v>
      </c>
      <c r="D109" s="31">
        <v>4262</v>
      </c>
      <c r="E109" s="38" t="s">
        <v>135</v>
      </c>
      <c r="F109" s="32"/>
      <c r="G109" s="1"/>
      <c r="H109" s="1"/>
      <c r="I109" s="1"/>
      <c r="J109" s="1"/>
      <c r="K109" s="1"/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  <c r="V109" s="1"/>
      <c r="W109" s="1"/>
      <c r="X109" s="1"/>
      <c r="Y109" s="74"/>
    </row>
    <row r="110" spans="1:25" s="49" customFormat="1" ht="15.75">
      <c r="A110" s="450" t="s">
        <v>318</v>
      </c>
      <c r="B110" s="450"/>
      <c r="C110" s="450"/>
      <c r="D110" s="450"/>
      <c r="E110" s="450"/>
      <c r="F110" s="450"/>
      <c r="G110" s="47">
        <f>G111+G355</f>
        <v>326771633</v>
      </c>
      <c r="H110" s="47">
        <f>H111+H355</f>
        <v>320019633</v>
      </c>
      <c r="I110" s="47">
        <f>I111+I355</f>
        <v>510057895</v>
      </c>
      <c r="J110" s="47">
        <f>J111+J355</f>
        <v>503305895</v>
      </c>
      <c r="K110" s="47">
        <f>K111+K355</f>
        <v>450658077.79999989</v>
      </c>
      <c r="L110" s="48">
        <f t="shared" si="37"/>
        <v>88.354299035014421</v>
      </c>
      <c r="M110" s="47">
        <f t="shared" ref="M110:U110" si="47">M111+M355</f>
        <v>294503132</v>
      </c>
      <c r="N110" s="47">
        <f t="shared" si="47"/>
        <v>290273132</v>
      </c>
      <c r="O110" s="47">
        <f t="shared" si="47"/>
        <v>615538763</v>
      </c>
      <c r="P110" s="47">
        <f t="shared" si="47"/>
        <v>612411263</v>
      </c>
      <c r="Q110" s="47">
        <f t="shared" si="47"/>
        <v>288672766</v>
      </c>
      <c r="R110" s="47">
        <f t="shared" si="47"/>
        <v>538737182</v>
      </c>
      <c r="S110" s="47">
        <f t="shared" si="47"/>
        <v>535737182</v>
      </c>
      <c r="T110" s="47">
        <f t="shared" si="47"/>
        <v>508683395</v>
      </c>
      <c r="U110" s="47">
        <f t="shared" si="47"/>
        <v>505683395</v>
      </c>
      <c r="V110" s="126"/>
      <c r="W110" s="126"/>
      <c r="X110" s="126"/>
      <c r="Y110" s="135"/>
    </row>
    <row r="111" spans="1:25" ht="15.75">
      <c r="A111" s="436" t="s">
        <v>387</v>
      </c>
      <c r="B111" s="436"/>
      <c r="C111" s="436"/>
      <c r="D111" s="436"/>
      <c r="E111" s="436"/>
      <c r="F111" s="436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50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>
      <c r="A112" s="431" t="s">
        <v>446</v>
      </c>
      <c r="B112" s="431"/>
      <c r="C112" s="431"/>
      <c r="D112" s="431"/>
      <c r="E112" s="20" t="s">
        <v>313</v>
      </c>
      <c r="F112" s="51" t="s">
        <v>447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57"/>
      <c r="W112" s="57"/>
      <c r="X112" s="57"/>
      <c r="Y112" s="12"/>
    </row>
    <row r="113" spans="1:25" s="23" customFormat="1" ht="15.75" hidden="1">
      <c r="A113" s="24" t="s">
        <v>64</v>
      </c>
      <c r="B113" s="25">
        <v>11</v>
      </c>
      <c r="C113" s="26" t="s">
        <v>25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57"/>
      <c r="W113" s="57"/>
      <c r="X113" s="57"/>
      <c r="Y113" s="12"/>
    </row>
    <row r="114" spans="1:25" s="35" customFormat="1" ht="30" hidden="1" customHeight="1">
      <c r="A114" s="28" t="s">
        <v>64</v>
      </c>
      <c r="B114" s="29">
        <v>11</v>
      </c>
      <c r="C114" s="30" t="s">
        <v>25</v>
      </c>
      <c r="D114" s="31">
        <v>3821</v>
      </c>
      <c r="E114" s="32" t="s">
        <v>38</v>
      </c>
      <c r="F114" s="32"/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  <c r="V114" s="1"/>
      <c r="W114" s="1"/>
      <c r="X114" s="1"/>
      <c r="Y114" s="74"/>
    </row>
    <row r="115" spans="1:25" s="36" customFormat="1" ht="141.75">
      <c r="A115" s="431" t="s">
        <v>448</v>
      </c>
      <c r="B115" s="431"/>
      <c r="C115" s="431"/>
      <c r="D115" s="431"/>
      <c r="E115" s="20" t="s">
        <v>294</v>
      </c>
      <c r="F115" s="51" t="s">
        <v>447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32"/>
    </row>
    <row r="116" spans="1:25" s="36" customFormat="1" ht="15.75" hidden="1">
      <c r="A116" s="24" t="s">
        <v>293</v>
      </c>
      <c r="B116" s="25">
        <v>11</v>
      </c>
      <c r="C116" s="26" t="s">
        <v>25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32"/>
    </row>
    <row r="117" spans="1:25" s="35" customFormat="1" hidden="1">
      <c r="A117" s="28" t="s">
        <v>293</v>
      </c>
      <c r="B117" s="29">
        <v>11</v>
      </c>
      <c r="C117" s="30" t="s">
        <v>25</v>
      </c>
      <c r="D117" s="31">
        <v>3811</v>
      </c>
      <c r="E117" s="32" t="s">
        <v>141</v>
      </c>
      <c r="F117" s="32"/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  <c r="V117" s="1"/>
      <c r="W117" s="1"/>
      <c r="X117" s="1"/>
      <c r="Y117" s="74"/>
    </row>
    <row r="118" spans="1:25" s="23" customFormat="1" ht="141.75">
      <c r="A118" s="431" t="s">
        <v>555</v>
      </c>
      <c r="B118" s="431"/>
      <c r="C118" s="431"/>
      <c r="D118" s="431"/>
      <c r="E118" s="20" t="s">
        <v>356</v>
      </c>
      <c r="F118" s="51" t="s">
        <v>447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57"/>
      <c r="W118" s="57"/>
      <c r="X118" s="57"/>
      <c r="Y118" s="12"/>
    </row>
    <row r="119" spans="1:25" s="23" customFormat="1" ht="15.75" hidden="1">
      <c r="A119" s="25" t="s">
        <v>160</v>
      </c>
      <c r="B119" s="25">
        <v>11</v>
      </c>
      <c r="C119" s="52" t="s">
        <v>25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57"/>
      <c r="W119" s="57"/>
      <c r="X119" s="57"/>
      <c r="Y119" s="12"/>
    </row>
    <row r="120" spans="1:25" ht="45" hidden="1">
      <c r="A120" s="29" t="s">
        <v>160</v>
      </c>
      <c r="B120" s="29">
        <v>11</v>
      </c>
      <c r="C120" s="53" t="s">
        <v>25</v>
      </c>
      <c r="D120" s="31">
        <v>3862</v>
      </c>
      <c r="E120" s="32" t="s">
        <v>286</v>
      </c>
      <c r="F120" s="32"/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>
      <c r="A121" s="431" t="s">
        <v>477</v>
      </c>
      <c r="B121" s="431"/>
      <c r="C121" s="431"/>
      <c r="D121" s="431"/>
      <c r="E121" s="20" t="s">
        <v>322</v>
      </c>
      <c r="F121" s="51" t="s">
        <v>447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57"/>
      <c r="W121" s="57"/>
      <c r="X121" s="57"/>
      <c r="Y121" s="12"/>
    </row>
    <row r="122" spans="1:25" s="23" customFormat="1" ht="15.75" hidden="1">
      <c r="A122" s="24" t="s">
        <v>161</v>
      </c>
      <c r="B122" s="25">
        <v>11</v>
      </c>
      <c r="C122" s="52" t="s">
        <v>25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57"/>
      <c r="W122" s="57"/>
      <c r="X122" s="57"/>
      <c r="Y122" s="12"/>
    </row>
    <row r="123" spans="1:25" hidden="1">
      <c r="A123" s="28" t="s">
        <v>161</v>
      </c>
      <c r="B123" s="29">
        <v>11</v>
      </c>
      <c r="C123" s="53" t="s">
        <v>25</v>
      </c>
      <c r="D123" s="31">
        <v>3233</v>
      </c>
      <c r="E123" s="32" t="s">
        <v>119</v>
      </c>
      <c r="F123" s="32"/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>
      <c r="A124" s="24" t="s">
        <v>161</v>
      </c>
      <c r="B124" s="25">
        <v>11</v>
      </c>
      <c r="C124" s="52" t="s">
        <v>25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57"/>
      <c r="W124" s="57"/>
      <c r="X124" s="57"/>
      <c r="Y124" s="12"/>
    </row>
    <row r="125" spans="1:25" hidden="1">
      <c r="A125" s="28" t="s">
        <v>161</v>
      </c>
      <c r="B125" s="29">
        <v>11</v>
      </c>
      <c r="C125" s="53" t="s">
        <v>25</v>
      </c>
      <c r="D125" s="31">
        <v>3631</v>
      </c>
      <c r="E125" s="32" t="s">
        <v>233</v>
      </c>
      <c r="F125" s="32"/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>
      <c r="A126" s="431" t="s">
        <v>476</v>
      </c>
      <c r="B126" s="431"/>
      <c r="C126" s="431"/>
      <c r="D126" s="431"/>
      <c r="E126" s="20" t="s">
        <v>84</v>
      </c>
      <c r="F126" s="51" t="s">
        <v>447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57"/>
      <c r="W126" s="57"/>
      <c r="X126" s="57"/>
      <c r="Y126" s="12"/>
    </row>
    <row r="127" spans="1:25" s="23" customFormat="1" ht="15.75" hidden="1">
      <c r="A127" s="24" t="s">
        <v>162</v>
      </c>
      <c r="B127" s="25">
        <v>11</v>
      </c>
      <c r="C127" s="52" t="s">
        <v>25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57"/>
      <c r="W127" s="57"/>
      <c r="X127" s="57"/>
      <c r="Y127" s="12"/>
    </row>
    <row r="128" spans="1:25" hidden="1">
      <c r="A128" s="28" t="s">
        <v>162</v>
      </c>
      <c r="B128" s="29">
        <v>11</v>
      </c>
      <c r="C128" s="53" t="s">
        <v>25</v>
      </c>
      <c r="D128" s="31">
        <v>3811</v>
      </c>
      <c r="E128" s="32" t="s">
        <v>141</v>
      </c>
      <c r="F128" s="32"/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>
      <c r="A129" s="431" t="s">
        <v>475</v>
      </c>
      <c r="B129" s="431"/>
      <c r="C129" s="431"/>
      <c r="D129" s="431"/>
      <c r="E129" s="20" t="s">
        <v>254</v>
      </c>
      <c r="F129" s="51" t="s">
        <v>447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57"/>
      <c r="W129" s="57"/>
      <c r="X129" s="57"/>
      <c r="Y129" s="12"/>
    </row>
    <row r="130" spans="1:25" s="23" customFormat="1" ht="15.75" hidden="1">
      <c r="A130" s="24" t="s">
        <v>163</v>
      </c>
      <c r="B130" s="25">
        <v>11</v>
      </c>
      <c r="C130" s="52" t="s">
        <v>25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57"/>
      <c r="W130" s="57"/>
      <c r="X130" s="57"/>
      <c r="Y130" s="12"/>
    </row>
    <row r="131" spans="1:25" hidden="1">
      <c r="A131" s="28" t="s">
        <v>163</v>
      </c>
      <c r="B131" s="29">
        <v>11</v>
      </c>
      <c r="C131" s="53" t="s">
        <v>25</v>
      </c>
      <c r="D131" s="31">
        <v>3811</v>
      </c>
      <c r="E131" s="32" t="s">
        <v>141</v>
      </c>
      <c r="F131" s="32"/>
      <c r="G131" s="54">
        <v>35900000</v>
      </c>
      <c r="H131" s="54">
        <v>35900000</v>
      </c>
      <c r="I131" s="54">
        <v>35900000</v>
      </c>
      <c r="J131" s="54">
        <v>35900000</v>
      </c>
      <c r="K131" s="54">
        <v>35900000</v>
      </c>
      <c r="L131" s="33">
        <f t="shared" si="37"/>
        <v>100</v>
      </c>
      <c r="M131" s="54">
        <v>34400000</v>
      </c>
      <c r="N131" s="54">
        <v>34400000</v>
      </c>
      <c r="O131" s="54">
        <v>45900000</v>
      </c>
      <c r="P131" s="54">
        <f>O131</f>
        <v>45900000</v>
      </c>
      <c r="Q131" s="54">
        <v>31000000</v>
      </c>
      <c r="R131" s="54">
        <v>45400000</v>
      </c>
      <c r="S131" s="54">
        <f>R131</f>
        <v>45400000</v>
      </c>
      <c r="T131" s="54">
        <v>43900000</v>
      </c>
      <c r="U131" s="54">
        <f>T131</f>
        <v>43900000</v>
      </c>
    </row>
    <row r="132" spans="1:25" s="23" customFormat="1" ht="15.75" hidden="1">
      <c r="A132" s="24" t="s">
        <v>163</v>
      </c>
      <c r="B132" s="25">
        <v>11</v>
      </c>
      <c r="C132" s="52" t="s">
        <v>25</v>
      </c>
      <c r="D132" s="27">
        <v>382</v>
      </c>
      <c r="E132" s="20"/>
      <c r="F132" s="20"/>
      <c r="G132" s="55">
        <f>SUM(G133)</f>
        <v>17000000</v>
      </c>
      <c r="H132" s="55">
        <f t="shared" ref="H132:U132" si="59">SUM(H133)</f>
        <v>17000000</v>
      </c>
      <c r="I132" s="55">
        <f t="shared" si="59"/>
        <v>18000000</v>
      </c>
      <c r="J132" s="55">
        <f t="shared" si="59"/>
        <v>18000000</v>
      </c>
      <c r="K132" s="55">
        <f t="shared" si="59"/>
        <v>17000000</v>
      </c>
      <c r="L132" s="22">
        <f t="shared" si="37"/>
        <v>94.444444444444443</v>
      </c>
      <c r="M132" s="55">
        <f t="shared" si="59"/>
        <v>17000000</v>
      </c>
      <c r="N132" s="55">
        <f t="shared" si="59"/>
        <v>17000000</v>
      </c>
      <c r="O132" s="55">
        <f t="shared" si="59"/>
        <v>60000000</v>
      </c>
      <c r="P132" s="55">
        <f t="shared" si="59"/>
        <v>60000000</v>
      </c>
      <c r="Q132" s="55">
        <f t="shared" si="59"/>
        <v>17000000</v>
      </c>
      <c r="R132" s="55">
        <f t="shared" si="59"/>
        <v>63500000</v>
      </c>
      <c r="S132" s="55">
        <f t="shared" si="59"/>
        <v>63500000</v>
      </c>
      <c r="T132" s="55">
        <f t="shared" si="59"/>
        <v>62000000</v>
      </c>
      <c r="U132" s="55">
        <f t="shared" si="59"/>
        <v>62000000</v>
      </c>
      <c r="V132" s="57"/>
      <c r="W132" s="57"/>
      <c r="X132" s="57"/>
      <c r="Y132" s="12"/>
    </row>
    <row r="133" spans="1:25" ht="32.25" hidden="1" customHeight="1">
      <c r="A133" s="28" t="s">
        <v>163</v>
      </c>
      <c r="B133" s="29">
        <v>11</v>
      </c>
      <c r="C133" s="53" t="s">
        <v>25</v>
      </c>
      <c r="D133" s="31">
        <v>3821</v>
      </c>
      <c r="E133" s="32" t="s">
        <v>38</v>
      </c>
      <c r="F133" s="32"/>
      <c r="G133" s="54">
        <v>17000000</v>
      </c>
      <c r="H133" s="54">
        <v>17000000</v>
      </c>
      <c r="I133" s="54">
        <v>18000000</v>
      </c>
      <c r="J133" s="54">
        <v>18000000</v>
      </c>
      <c r="K133" s="54">
        <v>17000000</v>
      </c>
      <c r="L133" s="33">
        <f t="shared" si="37"/>
        <v>94.444444444444443</v>
      </c>
      <c r="M133" s="54">
        <v>17000000</v>
      </c>
      <c r="N133" s="54">
        <v>17000000</v>
      </c>
      <c r="O133" s="54">
        <v>60000000</v>
      </c>
      <c r="P133" s="54">
        <f>O133</f>
        <v>60000000</v>
      </c>
      <c r="Q133" s="54">
        <v>17000000</v>
      </c>
      <c r="R133" s="54">
        <v>63500000</v>
      </c>
      <c r="S133" s="54">
        <f>R133</f>
        <v>63500000</v>
      </c>
      <c r="T133" s="54">
        <v>62000000</v>
      </c>
      <c r="U133" s="54">
        <f>T133</f>
        <v>62000000</v>
      </c>
    </row>
    <row r="134" spans="1:25" s="23" customFormat="1" ht="141.75">
      <c r="A134" s="431" t="s">
        <v>474</v>
      </c>
      <c r="B134" s="431"/>
      <c r="C134" s="431"/>
      <c r="D134" s="431"/>
      <c r="E134" s="20" t="s">
        <v>314</v>
      </c>
      <c r="F134" s="51" t="s">
        <v>447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57"/>
      <c r="W134" s="57"/>
      <c r="X134" s="57"/>
      <c r="Y134" s="12"/>
    </row>
    <row r="135" spans="1:25" s="23" customFormat="1" ht="15.75" hidden="1">
      <c r="A135" s="24" t="s">
        <v>167</v>
      </c>
      <c r="B135" s="25">
        <v>11</v>
      </c>
      <c r="C135" s="52" t="s">
        <v>25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57"/>
      <c r="W135" s="57"/>
      <c r="X135" s="57"/>
      <c r="Y135" s="12"/>
    </row>
    <row r="136" spans="1:25" ht="33" hidden="1" customHeight="1">
      <c r="A136" s="28" t="s">
        <v>167</v>
      </c>
      <c r="B136" s="29">
        <v>11</v>
      </c>
      <c r="C136" s="53" t="s">
        <v>25</v>
      </c>
      <c r="D136" s="31">
        <v>3821</v>
      </c>
      <c r="E136" s="32" t="s">
        <v>38</v>
      </c>
      <c r="F136" s="32"/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36" customFormat="1" ht="141.75">
      <c r="A137" s="431" t="s">
        <v>473</v>
      </c>
      <c r="B137" s="431"/>
      <c r="C137" s="431"/>
      <c r="D137" s="431"/>
      <c r="E137" s="20" t="s">
        <v>59</v>
      </c>
      <c r="F137" s="51" t="s">
        <v>447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32"/>
    </row>
    <row r="138" spans="1:25" s="36" customFormat="1" ht="15.75" hidden="1">
      <c r="A138" s="24" t="s">
        <v>73</v>
      </c>
      <c r="B138" s="25">
        <v>11</v>
      </c>
      <c r="C138" s="52" t="s">
        <v>25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32"/>
    </row>
    <row r="139" spans="1:25" s="35" customFormat="1" hidden="1">
      <c r="A139" s="28" t="s">
        <v>73</v>
      </c>
      <c r="B139" s="29">
        <v>11</v>
      </c>
      <c r="C139" s="53" t="s">
        <v>25</v>
      </c>
      <c r="D139" s="31">
        <v>3811</v>
      </c>
      <c r="E139" s="32" t="s">
        <v>141</v>
      </c>
      <c r="F139" s="32"/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  <c r="V139" s="1"/>
      <c r="W139" s="1"/>
      <c r="X139" s="1"/>
      <c r="Y139" s="74"/>
    </row>
    <row r="140" spans="1:25" s="36" customFormat="1" ht="15.75" hidden="1">
      <c r="A140" s="24" t="s">
        <v>73</v>
      </c>
      <c r="B140" s="25">
        <v>11</v>
      </c>
      <c r="C140" s="52" t="s">
        <v>25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32"/>
    </row>
    <row r="141" spans="1:25" s="35" customFormat="1" ht="33" hidden="1" customHeight="1">
      <c r="A141" s="28" t="s">
        <v>73</v>
      </c>
      <c r="B141" s="29">
        <v>11</v>
      </c>
      <c r="C141" s="53" t="s">
        <v>25</v>
      </c>
      <c r="D141" s="56">
        <v>3821</v>
      </c>
      <c r="E141" s="32" t="s">
        <v>38</v>
      </c>
      <c r="F141" s="32"/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  <c r="V141" s="1"/>
      <c r="W141" s="1"/>
      <c r="X141" s="1"/>
      <c r="Y141" s="74"/>
    </row>
    <row r="142" spans="1:25" ht="141.75">
      <c r="A142" s="431" t="s">
        <v>472</v>
      </c>
      <c r="B142" s="431"/>
      <c r="C142" s="431"/>
      <c r="D142" s="431"/>
      <c r="E142" s="20" t="s">
        <v>343</v>
      </c>
      <c r="F142" s="51" t="s">
        <v>447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>
      <c r="A143" s="24" t="s">
        <v>164</v>
      </c>
      <c r="B143" s="25">
        <v>11</v>
      </c>
      <c r="C143" s="52" t="s">
        <v>25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57"/>
      <c r="W143" s="57"/>
      <c r="X143" s="57"/>
      <c r="Y143" s="12"/>
    </row>
    <row r="144" spans="1:25" hidden="1">
      <c r="A144" s="28" t="s">
        <v>164</v>
      </c>
      <c r="B144" s="29">
        <v>11</v>
      </c>
      <c r="C144" s="53" t="s">
        <v>25</v>
      </c>
      <c r="D144" s="56">
        <v>3811</v>
      </c>
      <c r="E144" s="32" t="s">
        <v>141</v>
      </c>
      <c r="F144" s="32"/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57" customFormat="1" ht="141.75">
      <c r="A145" s="431" t="s">
        <v>471</v>
      </c>
      <c r="B145" s="431"/>
      <c r="C145" s="431"/>
      <c r="D145" s="431"/>
      <c r="E145" s="20" t="s">
        <v>255</v>
      </c>
      <c r="F145" s="51" t="s">
        <v>447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57" customFormat="1" ht="15.75" hidden="1">
      <c r="A146" s="25" t="s">
        <v>65</v>
      </c>
      <c r="B146" s="25">
        <v>11</v>
      </c>
      <c r="C146" s="52" t="s">
        <v>25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>
      <c r="A147" s="29" t="s">
        <v>65</v>
      </c>
      <c r="B147" s="29">
        <v>11</v>
      </c>
      <c r="C147" s="53" t="s">
        <v>25</v>
      </c>
      <c r="D147" s="31">
        <v>3237</v>
      </c>
      <c r="E147" s="32" t="s">
        <v>36</v>
      </c>
      <c r="F147" s="32"/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>
      <c r="A148" s="25" t="s">
        <v>65</v>
      </c>
      <c r="B148" s="25">
        <v>11</v>
      </c>
      <c r="C148" s="52" t="s">
        <v>25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57"/>
      <c r="W148" s="57"/>
      <c r="X148" s="57"/>
      <c r="Y148" s="12"/>
    </row>
    <row r="149" spans="1:25" hidden="1">
      <c r="A149" s="29" t="s">
        <v>65</v>
      </c>
      <c r="B149" s="29">
        <v>11</v>
      </c>
      <c r="C149" s="53" t="s">
        <v>25</v>
      </c>
      <c r="D149" s="31">
        <v>3631</v>
      </c>
      <c r="E149" s="32" t="s">
        <v>233</v>
      </c>
      <c r="F149" s="32"/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>
      <c r="A150" s="25" t="s">
        <v>65</v>
      </c>
      <c r="B150" s="25">
        <v>11</v>
      </c>
      <c r="C150" s="52" t="s">
        <v>25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57"/>
      <c r="W150" s="57"/>
      <c r="X150" s="57"/>
      <c r="Y150" s="12"/>
    </row>
    <row r="151" spans="1:25" hidden="1">
      <c r="A151" s="29" t="s">
        <v>65</v>
      </c>
      <c r="B151" s="29">
        <v>11</v>
      </c>
      <c r="C151" s="53" t="s">
        <v>25</v>
      </c>
      <c r="D151" s="31">
        <v>3831</v>
      </c>
      <c r="E151" s="32" t="s">
        <v>295</v>
      </c>
      <c r="F151" s="32"/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>
      <c r="A152" s="25" t="s">
        <v>65</v>
      </c>
      <c r="B152" s="25">
        <v>11</v>
      </c>
      <c r="C152" s="52" t="s">
        <v>25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57"/>
      <c r="W152" s="57"/>
      <c r="X152" s="57"/>
      <c r="Y152" s="12"/>
    </row>
    <row r="153" spans="1:25" hidden="1">
      <c r="A153" s="29" t="s">
        <v>65</v>
      </c>
      <c r="B153" s="29">
        <v>11</v>
      </c>
      <c r="C153" s="53" t="s">
        <v>25</v>
      </c>
      <c r="D153" s="31">
        <v>4126</v>
      </c>
      <c r="E153" s="58" t="s">
        <v>4</v>
      </c>
      <c r="F153" s="32"/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>
      <c r="A154" s="431" t="s">
        <v>470</v>
      </c>
      <c r="B154" s="431"/>
      <c r="C154" s="431"/>
      <c r="D154" s="431"/>
      <c r="E154" s="20" t="s">
        <v>31</v>
      </c>
      <c r="F154" s="51" t="s">
        <v>447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57"/>
      <c r="W154" s="57"/>
      <c r="X154" s="57"/>
      <c r="Y154" s="12"/>
    </row>
    <row r="155" spans="1:25" s="23" customFormat="1" ht="15.75" hidden="1">
      <c r="A155" s="24" t="s">
        <v>33</v>
      </c>
      <c r="B155" s="25">
        <v>11</v>
      </c>
      <c r="C155" s="52" t="s">
        <v>25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57"/>
      <c r="W155" s="57"/>
      <c r="X155" s="57"/>
      <c r="Y155" s="12"/>
    </row>
    <row r="156" spans="1:25" hidden="1">
      <c r="A156" s="28" t="s">
        <v>33</v>
      </c>
      <c r="B156" s="29">
        <v>11</v>
      </c>
      <c r="C156" s="53" t="s">
        <v>25</v>
      </c>
      <c r="D156" s="31">
        <v>3237</v>
      </c>
      <c r="E156" s="32" t="s">
        <v>36</v>
      </c>
      <c r="F156" s="32"/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36" customFormat="1" ht="141.75">
      <c r="A157" s="431" t="s">
        <v>469</v>
      </c>
      <c r="B157" s="431"/>
      <c r="C157" s="431"/>
      <c r="D157" s="431"/>
      <c r="E157" s="20" t="s">
        <v>43</v>
      </c>
      <c r="F157" s="51" t="s">
        <v>447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32"/>
    </row>
    <row r="158" spans="1:25" s="36" customFormat="1" ht="15.75" hidden="1">
      <c r="A158" s="24" t="s">
        <v>49</v>
      </c>
      <c r="B158" s="25">
        <v>11</v>
      </c>
      <c r="C158" s="52" t="s">
        <v>25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32"/>
    </row>
    <row r="159" spans="1:25" hidden="1">
      <c r="A159" s="28" t="s">
        <v>49</v>
      </c>
      <c r="B159" s="29">
        <v>11</v>
      </c>
      <c r="C159" s="53" t="s">
        <v>25</v>
      </c>
      <c r="D159" s="31">
        <v>3721</v>
      </c>
      <c r="E159" s="32" t="s">
        <v>149</v>
      </c>
      <c r="F159" s="32"/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>
      <c r="A160" s="431" t="s">
        <v>556</v>
      </c>
      <c r="B160" s="431"/>
      <c r="C160" s="431"/>
      <c r="D160" s="431"/>
      <c r="E160" s="20" t="s">
        <v>257</v>
      </c>
      <c r="F160" s="51" t="s">
        <v>447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36" customFormat="1" ht="15.75" hidden="1">
      <c r="A161" s="24" t="s">
        <v>66</v>
      </c>
      <c r="B161" s="25">
        <v>11</v>
      </c>
      <c r="C161" s="52" t="s">
        <v>28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32"/>
    </row>
    <row r="162" spans="1:25" s="35" customFormat="1" hidden="1">
      <c r="A162" s="28" t="s">
        <v>66</v>
      </c>
      <c r="B162" s="29">
        <v>11</v>
      </c>
      <c r="C162" s="53" t="s">
        <v>28</v>
      </c>
      <c r="D162" s="31">
        <v>3233</v>
      </c>
      <c r="E162" s="32" t="s">
        <v>119</v>
      </c>
      <c r="F162" s="32"/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  <c r="V162" s="1"/>
      <c r="W162" s="1"/>
      <c r="X162" s="1"/>
      <c r="Y162" s="74"/>
    </row>
    <row r="163" spans="1:25" s="35" customFormat="1" hidden="1">
      <c r="A163" s="28" t="s">
        <v>66</v>
      </c>
      <c r="B163" s="29">
        <v>11</v>
      </c>
      <c r="C163" s="53" t="s">
        <v>28</v>
      </c>
      <c r="D163" s="31">
        <v>3237</v>
      </c>
      <c r="E163" s="32" t="s">
        <v>36</v>
      </c>
      <c r="F163" s="32"/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  <c r="V163" s="1"/>
      <c r="W163" s="1"/>
      <c r="X163" s="1"/>
      <c r="Y163" s="74"/>
    </row>
    <row r="164" spans="1:25" s="36" customFormat="1" ht="15.75" hidden="1">
      <c r="A164" s="24" t="s">
        <v>66</v>
      </c>
      <c r="B164" s="25">
        <v>12</v>
      </c>
      <c r="C164" s="52" t="s">
        <v>28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32"/>
    </row>
    <row r="165" spans="1:25" s="35" customFormat="1" hidden="1">
      <c r="A165" s="28" t="s">
        <v>66</v>
      </c>
      <c r="B165" s="29">
        <v>12</v>
      </c>
      <c r="C165" s="53" t="s">
        <v>28</v>
      </c>
      <c r="D165" s="56">
        <v>3294</v>
      </c>
      <c r="E165" s="32" t="s">
        <v>382</v>
      </c>
      <c r="F165" s="32"/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  <c r="V165" s="1"/>
      <c r="W165" s="1"/>
      <c r="X165" s="1"/>
      <c r="Y165" s="74"/>
    </row>
    <row r="166" spans="1:25" s="36" customFormat="1" ht="15.75" hidden="1">
      <c r="A166" s="24" t="s">
        <v>66</v>
      </c>
      <c r="B166" s="25">
        <v>51</v>
      </c>
      <c r="C166" s="52" t="s">
        <v>28</v>
      </c>
      <c r="D166" s="42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32"/>
    </row>
    <row r="167" spans="1:25" s="35" customFormat="1" hidden="1">
      <c r="A167" s="28" t="s">
        <v>66</v>
      </c>
      <c r="B167" s="29">
        <v>51</v>
      </c>
      <c r="C167" s="53" t="s">
        <v>28</v>
      </c>
      <c r="D167" s="56">
        <v>3294</v>
      </c>
      <c r="E167" s="32" t="s">
        <v>382</v>
      </c>
      <c r="F167" s="32"/>
      <c r="G167" s="1">
        <v>870000</v>
      </c>
      <c r="H167" s="59"/>
      <c r="I167" s="1">
        <v>870000</v>
      </c>
      <c r="J167" s="59"/>
      <c r="K167" s="1">
        <v>449674.01</v>
      </c>
      <c r="L167" s="33">
        <f t="shared" si="72"/>
        <v>51.686667816091955</v>
      </c>
      <c r="M167" s="1">
        <v>0</v>
      </c>
      <c r="N167" s="59"/>
      <c r="O167" s="1"/>
      <c r="P167" s="59"/>
      <c r="Q167" s="59"/>
      <c r="R167" s="1"/>
      <c r="S167" s="59"/>
      <c r="T167" s="1"/>
      <c r="U167" s="59"/>
      <c r="V167" s="1"/>
      <c r="W167" s="1"/>
      <c r="X167" s="1"/>
      <c r="Y167" s="74"/>
    </row>
    <row r="168" spans="1:25" s="23" customFormat="1" ht="141.75">
      <c r="A168" s="431" t="s">
        <v>468</v>
      </c>
      <c r="B168" s="431"/>
      <c r="C168" s="431"/>
      <c r="D168" s="431"/>
      <c r="E168" s="20" t="s">
        <v>55</v>
      </c>
      <c r="F168" s="51" t="s">
        <v>447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57"/>
      <c r="W168" s="57"/>
      <c r="X168" s="57"/>
      <c r="Y168" s="12"/>
    </row>
    <row r="169" spans="1:25" s="23" customFormat="1" ht="15.75" hidden="1">
      <c r="A169" s="24" t="s">
        <v>67</v>
      </c>
      <c r="B169" s="25">
        <v>11</v>
      </c>
      <c r="C169" s="52" t="s">
        <v>25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57"/>
      <c r="W169" s="57"/>
      <c r="X169" s="57"/>
      <c r="Y169" s="12"/>
    </row>
    <row r="170" spans="1:25" s="35" customFormat="1" hidden="1">
      <c r="A170" s="28" t="s">
        <v>67</v>
      </c>
      <c r="B170" s="29">
        <v>11</v>
      </c>
      <c r="C170" s="53" t="s">
        <v>25</v>
      </c>
      <c r="D170" s="56">
        <v>3811</v>
      </c>
      <c r="E170" s="32" t="s">
        <v>141</v>
      </c>
      <c r="F170" s="32"/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/>
      <c r="W170" s="1"/>
      <c r="X170" s="1"/>
      <c r="Y170" s="74"/>
    </row>
    <row r="171" spans="1:25" s="23" customFormat="1" ht="141.75">
      <c r="A171" s="431" t="s">
        <v>557</v>
      </c>
      <c r="B171" s="431"/>
      <c r="C171" s="431"/>
      <c r="D171" s="431"/>
      <c r="E171" s="20" t="s">
        <v>56</v>
      </c>
      <c r="F171" s="51" t="s">
        <v>447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57"/>
      <c r="W171" s="57"/>
      <c r="X171" s="57"/>
      <c r="Y171" s="12"/>
    </row>
    <row r="172" spans="1:25" s="23" customFormat="1" ht="15.75" hidden="1">
      <c r="A172" s="24" t="s">
        <v>165</v>
      </c>
      <c r="B172" s="25">
        <v>11</v>
      </c>
      <c r="C172" s="52" t="s">
        <v>25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57"/>
      <c r="W172" s="57"/>
      <c r="X172" s="57"/>
      <c r="Y172" s="12"/>
    </row>
    <row r="173" spans="1:25" ht="30" hidden="1">
      <c r="A173" s="28" t="s">
        <v>165</v>
      </c>
      <c r="B173" s="29">
        <v>11</v>
      </c>
      <c r="C173" s="53" t="s">
        <v>25</v>
      </c>
      <c r="D173" s="56">
        <v>3522</v>
      </c>
      <c r="E173" s="32" t="s">
        <v>139</v>
      </c>
      <c r="F173" s="32"/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>
      <c r="A174" s="28" t="s">
        <v>165</v>
      </c>
      <c r="B174" s="29">
        <v>11</v>
      </c>
      <c r="C174" s="53" t="s">
        <v>25</v>
      </c>
      <c r="D174" s="56">
        <v>3523</v>
      </c>
      <c r="E174" s="32" t="s">
        <v>394</v>
      </c>
      <c r="F174" s="32"/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>
      <c r="A175" s="431" t="s">
        <v>467</v>
      </c>
      <c r="B175" s="431"/>
      <c r="C175" s="431"/>
      <c r="D175" s="431"/>
      <c r="E175" s="20" t="s">
        <v>96</v>
      </c>
      <c r="F175" s="51" t="s">
        <v>447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57"/>
      <c r="W175" s="57"/>
      <c r="X175" s="57"/>
      <c r="Y175" s="12"/>
    </row>
    <row r="176" spans="1:25" s="23" customFormat="1" ht="15.75" hidden="1">
      <c r="A176" s="24" t="s">
        <v>99</v>
      </c>
      <c r="B176" s="25">
        <v>11</v>
      </c>
      <c r="C176" s="52" t="s">
        <v>25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57"/>
      <c r="W176" s="57"/>
      <c r="X176" s="57"/>
      <c r="Y176" s="12"/>
    </row>
    <row r="177" spans="1:25" ht="30" hidden="1">
      <c r="A177" s="28" t="s">
        <v>99</v>
      </c>
      <c r="B177" s="29">
        <v>11</v>
      </c>
      <c r="C177" s="53" t="s">
        <v>25</v>
      </c>
      <c r="D177" s="56">
        <v>3224</v>
      </c>
      <c r="E177" s="58" t="s">
        <v>144</v>
      </c>
      <c r="F177" s="32"/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>
      <c r="A178" s="24" t="s">
        <v>99</v>
      </c>
      <c r="B178" s="25">
        <v>11</v>
      </c>
      <c r="C178" s="52" t="s">
        <v>25</v>
      </c>
      <c r="D178" s="42">
        <v>323</v>
      </c>
      <c r="E178" s="60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57"/>
      <c r="W178" s="57"/>
      <c r="X178" s="57"/>
      <c r="Y178" s="12"/>
    </row>
    <row r="179" spans="1:25" hidden="1">
      <c r="A179" s="28" t="s">
        <v>99</v>
      </c>
      <c r="B179" s="29">
        <v>11</v>
      </c>
      <c r="C179" s="53" t="s">
        <v>25</v>
      </c>
      <c r="D179" s="56">
        <v>3232</v>
      </c>
      <c r="E179" s="32" t="s">
        <v>118</v>
      </c>
      <c r="F179" s="32"/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>
      <c r="A180" s="28" t="s">
        <v>99</v>
      </c>
      <c r="B180" s="29">
        <v>11</v>
      </c>
      <c r="C180" s="53" t="s">
        <v>25</v>
      </c>
      <c r="D180" s="56">
        <v>3239</v>
      </c>
      <c r="E180" s="32" t="s">
        <v>41</v>
      </c>
      <c r="F180" s="32"/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>
      <c r="A181" s="431" t="s">
        <v>466</v>
      </c>
      <c r="B181" s="432"/>
      <c r="C181" s="432"/>
      <c r="D181" s="432"/>
      <c r="E181" s="20" t="s">
        <v>243</v>
      </c>
      <c r="F181" s="51" t="s">
        <v>447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57"/>
      <c r="W181" s="57"/>
      <c r="X181" s="57"/>
      <c r="Y181" s="12"/>
    </row>
    <row r="182" spans="1:25" s="23" customFormat="1" ht="15.75" hidden="1">
      <c r="A182" s="24" t="s">
        <v>273</v>
      </c>
      <c r="B182" s="25">
        <v>11</v>
      </c>
      <c r="C182" s="52" t="s">
        <v>25</v>
      </c>
      <c r="D182" s="42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57"/>
      <c r="W182" s="57"/>
      <c r="X182" s="57"/>
      <c r="Y182" s="12"/>
    </row>
    <row r="183" spans="1:25" s="35" customFormat="1" hidden="1">
      <c r="A183" s="28" t="s">
        <v>273</v>
      </c>
      <c r="B183" s="29">
        <v>11</v>
      </c>
      <c r="C183" s="53" t="s">
        <v>25</v>
      </c>
      <c r="D183" s="56">
        <v>3811</v>
      </c>
      <c r="E183" s="32" t="s">
        <v>141</v>
      </c>
      <c r="F183" s="32"/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  <c r="V183" s="1"/>
      <c r="W183" s="1"/>
      <c r="X183" s="1"/>
      <c r="Y183" s="74"/>
    </row>
    <row r="184" spans="1:25" s="23" customFormat="1" ht="15.75" hidden="1">
      <c r="A184" s="24" t="s">
        <v>273</v>
      </c>
      <c r="B184" s="25">
        <v>11</v>
      </c>
      <c r="C184" s="52" t="s">
        <v>25</v>
      </c>
      <c r="D184" s="42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57"/>
      <c r="W184" s="57"/>
      <c r="X184" s="57"/>
      <c r="Y184" s="12"/>
    </row>
    <row r="185" spans="1:25" s="35" customFormat="1" hidden="1">
      <c r="A185" s="28" t="s">
        <v>273</v>
      </c>
      <c r="B185" s="29">
        <v>11</v>
      </c>
      <c r="C185" s="53" t="s">
        <v>25</v>
      </c>
      <c r="D185" s="56">
        <v>3821</v>
      </c>
      <c r="E185" s="32" t="s">
        <v>38</v>
      </c>
      <c r="F185" s="32"/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  <c r="V185" s="1"/>
      <c r="W185" s="1"/>
      <c r="X185" s="1"/>
      <c r="Y185" s="74"/>
    </row>
    <row r="186" spans="1:25" s="23" customFormat="1" ht="141.75">
      <c r="A186" s="431" t="s">
        <v>465</v>
      </c>
      <c r="B186" s="432"/>
      <c r="C186" s="432"/>
      <c r="D186" s="432"/>
      <c r="E186" s="20" t="s">
        <v>323</v>
      </c>
      <c r="F186" s="51" t="s">
        <v>447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57"/>
      <c r="W186" s="57"/>
      <c r="X186" s="57"/>
      <c r="Y186" s="12"/>
    </row>
    <row r="187" spans="1:25" s="23" customFormat="1" ht="15.75" hidden="1">
      <c r="A187" s="24" t="s">
        <v>272</v>
      </c>
      <c r="B187" s="25">
        <v>11</v>
      </c>
      <c r="C187" s="52" t="s">
        <v>209</v>
      </c>
      <c r="D187" s="42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57"/>
      <c r="W187" s="57"/>
      <c r="X187" s="57"/>
      <c r="Y187" s="12"/>
    </row>
    <row r="188" spans="1:25" hidden="1">
      <c r="A188" s="28" t="s">
        <v>272</v>
      </c>
      <c r="B188" s="29">
        <v>11</v>
      </c>
      <c r="C188" s="53" t="s">
        <v>209</v>
      </c>
      <c r="D188" s="56">
        <v>4263</v>
      </c>
      <c r="E188" s="32" t="s">
        <v>256</v>
      </c>
      <c r="F188" s="32"/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>
      <c r="A189" s="431" t="s">
        <v>589</v>
      </c>
      <c r="B189" s="431"/>
      <c r="C189" s="431"/>
      <c r="D189" s="431"/>
      <c r="E189" s="20" t="s">
        <v>371</v>
      </c>
      <c r="F189" s="51" t="s">
        <v>447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57"/>
      <c r="W189" s="57"/>
      <c r="X189" s="57"/>
      <c r="Y189" s="12"/>
    </row>
    <row r="190" spans="1:25" s="36" customFormat="1" ht="15.75" hidden="1">
      <c r="A190" s="25" t="s">
        <v>296</v>
      </c>
      <c r="B190" s="25">
        <v>12</v>
      </c>
      <c r="C190" s="52" t="s">
        <v>28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32"/>
    </row>
    <row r="191" spans="1:25" s="35" customFormat="1" hidden="1">
      <c r="A191" s="29" t="s">
        <v>296</v>
      </c>
      <c r="B191" s="29">
        <v>12</v>
      </c>
      <c r="C191" s="53" t="s">
        <v>28</v>
      </c>
      <c r="D191" s="56">
        <v>4126</v>
      </c>
      <c r="E191" s="61" t="s">
        <v>4</v>
      </c>
      <c r="F191" s="32"/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  <c r="V191" s="1"/>
      <c r="W191" s="1"/>
      <c r="X191" s="1"/>
      <c r="Y191" s="74"/>
    </row>
    <row r="192" spans="1:25" s="36" customFormat="1" ht="15.75" hidden="1">
      <c r="A192" s="25" t="s">
        <v>296</v>
      </c>
      <c r="B192" s="25">
        <v>51</v>
      </c>
      <c r="C192" s="52" t="s">
        <v>28</v>
      </c>
      <c r="D192" s="42">
        <v>412</v>
      </c>
      <c r="E192" s="62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32"/>
    </row>
    <row r="193" spans="1:25" s="35" customFormat="1" hidden="1">
      <c r="A193" s="29" t="s">
        <v>296</v>
      </c>
      <c r="B193" s="29">
        <v>51</v>
      </c>
      <c r="C193" s="53" t="s">
        <v>28</v>
      </c>
      <c r="D193" s="56">
        <v>4126</v>
      </c>
      <c r="E193" s="61" t="s">
        <v>4</v>
      </c>
      <c r="F193" s="32"/>
      <c r="G193" s="1">
        <v>470000</v>
      </c>
      <c r="H193" s="59"/>
      <c r="I193" s="1">
        <v>470000</v>
      </c>
      <c r="J193" s="59"/>
      <c r="K193" s="1">
        <v>0</v>
      </c>
      <c r="L193" s="33">
        <f t="shared" si="72"/>
        <v>0</v>
      </c>
      <c r="M193" s="1">
        <v>0</v>
      </c>
      <c r="N193" s="59"/>
      <c r="O193" s="1"/>
      <c r="P193" s="59"/>
      <c r="Q193" s="1">
        <v>0</v>
      </c>
      <c r="R193" s="1"/>
      <c r="S193" s="59"/>
      <c r="T193" s="1"/>
      <c r="U193" s="59"/>
      <c r="V193" s="1"/>
      <c r="W193" s="1"/>
      <c r="X193" s="1"/>
      <c r="Y193" s="74"/>
    </row>
    <row r="194" spans="1:25" s="23" customFormat="1" ht="141.75">
      <c r="A194" s="431" t="s">
        <v>464</v>
      </c>
      <c r="B194" s="431"/>
      <c r="C194" s="431"/>
      <c r="D194" s="431"/>
      <c r="E194" s="20" t="s">
        <v>298</v>
      </c>
      <c r="F194" s="51" t="s">
        <v>447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57"/>
      <c r="W194" s="57"/>
      <c r="X194" s="57"/>
      <c r="Y194" s="12"/>
    </row>
    <row r="195" spans="1:25" s="36" customFormat="1" ht="15.75" hidden="1">
      <c r="A195" s="25" t="s">
        <v>297</v>
      </c>
      <c r="B195" s="25">
        <v>51</v>
      </c>
      <c r="C195" s="52" t="s">
        <v>25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32"/>
    </row>
    <row r="196" spans="1:25" s="35" customFormat="1" hidden="1">
      <c r="A196" s="29" t="s">
        <v>297</v>
      </c>
      <c r="B196" s="29">
        <v>51</v>
      </c>
      <c r="C196" s="53" t="s">
        <v>25</v>
      </c>
      <c r="D196" s="56">
        <v>3111</v>
      </c>
      <c r="E196" s="32" t="s">
        <v>19</v>
      </c>
      <c r="F196" s="32"/>
      <c r="G196" s="1">
        <v>350000</v>
      </c>
      <c r="H196" s="59"/>
      <c r="I196" s="1">
        <v>350000</v>
      </c>
      <c r="J196" s="59"/>
      <c r="K196" s="1">
        <v>0</v>
      </c>
      <c r="L196" s="33">
        <f t="shared" si="72"/>
        <v>0</v>
      </c>
      <c r="M196" s="1">
        <v>0</v>
      </c>
      <c r="N196" s="59"/>
      <c r="O196" s="1">
        <v>100000</v>
      </c>
      <c r="P196" s="59"/>
      <c r="Q196" s="1">
        <v>0</v>
      </c>
      <c r="R196" s="1"/>
      <c r="S196" s="59"/>
      <c r="T196" s="1"/>
      <c r="U196" s="59"/>
      <c r="V196" s="1"/>
      <c r="W196" s="1"/>
      <c r="X196" s="1"/>
      <c r="Y196" s="74"/>
    </row>
    <row r="197" spans="1:25" s="36" customFormat="1" ht="15.75" hidden="1">
      <c r="A197" s="25" t="s">
        <v>297</v>
      </c>
      <c r="B197" s="25">
        <v>51</v>
      </c>
      <c r="C197" s="52" t="s">
        <v>25</v>
      </c>
      <c r="D197" s="42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32"/>
    </row>
    <row r="198" spans="1:25" s="35" customFormat="1" hidden="1">
      <c r="A198" s="29" t="s">
        <v>297</v>
      </c>
      <c r="B198" s="29">
        <v>51</v>
      </c>
      <c r="C198" s="53" t="s">
        <v>25</v>
      </c>
      <c r="D198" s="56">
        <v>3132</v>
      </c>
      <c r="E198" s="58" t="s">
        <v>280</v>
      </c>
      <c r="F198" s="32"/>
      <c r="G198" s="1">
        <v>55000</v>
      </c>
      <c r="H198" s="59"/>
      <c r="I198" s="1">
        <v>55000</v>
      </c>
      <c r="J198" s="59"/>
      <c r="K198" s="1">
        <v>0</v>
      </c>
      <c r="L198" s="33">
        <f t="shared" si="72"/>
        <v>0</v>
      </c>
      <c r="M198" s="1">
        <v>0</v>
      </c>
      <c r="N198" s="59"/>
      <c r="O198" s="1">
        <v>27500</v>
      </c>
      <c r="P198" s="59"/>
      <c r="Q198" s="1">
        <v>0</v>
      </c>
      <c r="R198" s="1"/>
      <c r="S198" s="59"/>
      <c r="T198" s="1"/>
      <c r="U198" s="59"/>
      <c r="V198" s="1"/>
      <c r="W198" s="1"/>
      <c r="X198" s="1"/>
      <c r="Y198" s="74"/>
    </row>
    <row r="199" spans="1:25" s="35" customFormat="1" ht="30" hidden="1">
      <c r="A199" s="29" t="s">
        <v>297</v>
      </c>
      <c r="B199" s="29">
        <v>51</v>
      </c>
      <c r="C199" s="53" t="s">
        <v>25</v>
      </c>
      <c r="D199" s="56">
        <v>3133</v>
      </c>
      <c r="E199" s="58" t="s">
        <v>258</v>
      </c>
      <c r="F199" s="32"/>
      <c r="G199" s="1">
        <v>7000</v>
      </c>
      <c r="H199" s="59"/>
      <c r="I199" s="1">
        <v>7000</v>
      </c>
      <c r="J199" s="59"/>
      <c r="K199" s="1">
        <v>0</v>
      </c>
      <c r="L199" s="33">
        <f t="shared" si="72"/>
        <v>0</v>
      </c>
      <c r="M199" s="1">
        <v>0</v>
      </c>
      <c r="N199" s="59"/>
      <c r="O199" s="1"/>
      <c r="P199" s="59"/>
      <c r="Q199" s="1">
        <v>0</v>
      </c>
      <c r="R199" s="1"/>
      <c r="S199" s="59"/>
      <c r="T199" s="1"/>
      <c r="U199" s="59"/>
      <c r="V199" s="1"/>
      <c r="W199" s="1"/>
      <c r="X199" s="1"/>
      <c r="Y199" s="74"/>
    </row>
    <row r="200" spans="1:25" s="36" customFormat="1" ht="15.75" hidden="1">
      <c r="A200" s="25" t="s">
        <v>297</v>
      </c>
      <c r="B200" s="25">
        <v>51</v>
      </c>
      <c r="C200" s="52" t="s">
        <v>25</v>
      </c>
      <c r="D200" s="42">
        <v>323</v>
      </c>
      <c r="E200" s="60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32"/>
    </row>
    <row r="201" spans="1:25" s="35" customFormat="1" hidden="1">
      <c r="A201" s="29" t="s">
        <v>297</v>
      </c>
      <c r="B201" s="29">
        <v>51</v>
      </c>
      <c r="C201" s="53" t="s">
        <v>25</v>
      </c>
      <c r="D201" s="56">
        <v>3237</v>
      </c>
      <c r="E201" s="58" t="s">
        <v>36</v>
      </c>
      <c r="F201" s="32"/>
      <c r="G201" s="1">
        <v>150000</v>
      </c>
      <c r="H201" s="59"/>
      <c r="I201" s="1">
        <v>150000</v>
      </c>
      <c r="J201" s="59"/>
      <c r="K201" s="1">
        <v>0</v>
      </c>
      <c r="L201" s="33">
        <f t="shared" si="72"/>
        <v>0</v>
      </c>
      <c r="M201" s="1">
        <v>0</v>
      </c>
      <c r="N201" s="59"/>
      <c r="O201" s="1"/>
      <c r="P201" s="59"/>
      <c r="Q201" s="1">
        <v>0</v>
      </c>
      <c r="R201" s="1"/>
      <c r="S201" s="59"/>
      <c r="T201" s="1"/>
      <c r="U201" s="59"/>
      <c r="V201" s="1"/>
      <c r="W201" s="1"/>
      <c r="X201" s="1"/>
      <c r="Y201" s="74"/>
    </row>
    <row r="202" spans="1:25" s="23" customFormat="1" ht="141.75">
      <c r="A202" s="431" t="s">
        <v>558</v>
      </c>
      <c r="B202" s="432"/>
      <c r="C202" s="432"/>
      <c r="D202" s="432"/>
      <c r="E202" s="60" t="s">
        <v>330</v>
      </c>
      <c r="F202" s="51" t="s">
        <v>447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57"/>
      <c r="W202" s="57"/>
      <c r="X202" s="57"/>
      <c r="Y202" s="12"/>
    </row>
    <row r="203" spans="1:25" s="23" customFormat="1" ht="15.75" hidden="1">
      <c r="A203" s="25" t="s">
        <v>335</v>
      </c>
      <c r="B203" s="25">
        <v>11</v>
      </c>
      <c r="C203" s="52" t="s">
        <v>25</v>
      </c>
      <c r="D203" s="42">
        <v>323</v>
      </c>
      <c r="E203" s="60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57"/>
      <c r="W203" s="57"/>
      <c r="X203" s="57"/>
      <c r="Y203" s="12"/>
    </row>
    <row r="204" spans="1:25" hidden="1">
      <c r="A204" s="29" t="s">
        <v>335</v>
      </c>
      <c r="B204" s="29">
        <v>11</v>
      </c>
      <c r="C204" s="53" t="s">
        <v>25</v>
      </c>
      <c r="D204" s="56">
        <v>3237</v>
      </c>
      <c r="E204" s="58" t="s">
        <v>36</v>
      </c>
      <c r="F204" s="32"/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>
      <c r="A205" s="25" t="s">
        <v>335</v>
      </c>
      <c r="B205" s="25">
        <v>11</v>
      </c>
      <c r="C205" s="52" t="s">
        <v>25</v>
      </c>
      <c r="D205" s="42">
        <v>382</v>
      </c>
      <c r="E205" s="60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57"/>
      <c r="W205" s="57"/>
      <c r="X205" s="57"/>
      <c r="Y205" s="12"/>
    </row>
    <row r="206" spans="1:25" hidden="1">
      <c r="A206" s="29" t="s">
        <v>335</v>
      </c>
      <c r="B206" s="29">
        <v>11</v>
      </c>
      <c r="C206" s="53" t="s">
        <v>25</v>
      </c>
      <c r="D206" s="56">
        <v>3821</v>
      </c>
      <c r="E206" s="58" t="s">
        <v>38</v>
      </c>
      <c r="F206" s="32"/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>
      <c r="A207" s="431" t="s">
        <v>559</v>
      </c>
      <c r="B207" s="431"/>
      <c r="C207" s="431"/>
      <c r="D207" s="431"/>
      <c r="E207" s="60" t="s">
        <v>376</v>
      </c>
      <c r="F207" s="51" t="s">
        <v>447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57"/>
      <c r="W207" s="57"/>
      <c r="X207" s="57"/>
      <c r="Y207" s="12"/>
    </row>
    <row r="208" spans="1:25" s="23" customFormat="1" ht="15.75" hidden="1">
      <c r="A208" s="25" t="s">
        <v>377</v>
      </c>
      <c r="B208" s="25">
        <v>11</v>
      </c>
      <c r="C208" s="52" t="s">
        <v>25</v>
      </c>
      <c r="D208" s="27">
        <v>329</v>
      </c>
      <c r="E208" s="60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57"/>
      <c r="W208" s="57"/>
      <c r="X208" s="57"/>
      <c r="Y208" s="12"/>
    </row>
    <row r="209" spans="1:25" hidden="1">
      <c r="A209" s="29" t="s">
        <v>377</v>
      </c>
      <c r="B209" s="29">
        <v>11</v>
      </c>
      <c r="C209" s="53" t="s">
        <v>25</v>
      </c>
      <c r="D209" s="31">
        <v>3294</v>
      </c>
      <c r="E209" s="32" t="s">
        <v>37</v>
      </c>
      <c r="F209" s="32"/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>
      <c r="A210" s="451" t="s">
        <v>412</v>
      </c>
      <c r="B210" s="451"/>
      <c r="C210" s="451"/>
      <c r="D210" s="451"/>
      <c r="E210" s="40" t="s">
        <v>413</v>
      </c>
      <c r="F210" s="51" t="s">
        <v>447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57"/>
      <c r="W210" s="57"/>
      <c r="X210" s="57"/>
      <c r="Y210" s="12"/>
    </row>
    <row r="211" spans="1:25" s="23" customFormat="1" ht="15.75" hidden="1">
      <c r="A211" s="25"/>
      <c r="B211" s="25">
        <v>11</v>
      </c>
      <c r="C211" s="52" t="s">
        <v>25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57"/>
      <c r="W211" s="57"/>
      <c r="X211" s="57"/>
      <c r="Y211" s="12"/>
    </row>
    <row r="212" spans="1:25" s="67" customFormat="1" hidden="1">
      <c r="A212" s="29"/>
      <c r="B212" s="29">
        <v>11</v>
      </c>
      <c r="C212" s="53" t="s">
        <v>25</v>
      </c>
      <c r="D212" s="31">
        <v>3111</v>
      </c>
      <c r="E212" s="32" t="s">
        <v>19</v>
      </c>
      <c r="F212" s="64"/>
      <c r="G212" s="65"/>
      <c r="H212" s="65"/>
      <c r="I212" s="65"/>
      <c r="J212" s="65"/>
      <c r="K212" s="65"/>
      <c r="L212" s="66" t="str">
        <f t="shared" si="72"/>
        <v>-</v>
      </c>
      <c r="M212" s="65"/>
      <c r="N212" s="65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27"/>
      <c r="W212" s="127"/>
      <c r="X212" s="127"/>
      <c r="Y212" s="136"/>
    </row>
    <row r="213" spans="1:25" s="23" customFormat="1" ht="15.75" hidden="1">
      <c r="A213" s="25"/>
      <c r="B213" s="25">
        <v>11</v>
      </c>
      <c r="C213" s="52" t="s">
        <v>25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57"/>
      <c r="W213" s="57"/>
      <c r="X213" s="57"/>
      <c r="Y213" s="12"/>
    </row>
    <row r="214" spans="1:25" s="67" customFormat="1" hidden="1">
      <c r="A214" s="29"/>
      <c r="B214" s="29">
        <v>11</v>
      </c>
      <c r="C214" s="53" t="s">
        <v>25</v>
      </c>
      <c r="D214" s="31">
        <v>3132</v>
      </c>
      <c r="E214" s="32" t="s">
        <v>280</v>
      </c>
      <c r="F214" s="64"/>
      <c r="G214" s="65"/>
      <c r="H214" s="65"/>
      <c r="I214" s="65"/>
      <c r="J214" s="65"/>
      <c r="K214" s="65"/>
      <c r="L214" s="66" t="str">
        <f t="shared" si="72"/>
        <v>-</v>
      </c>
      <c r="M214" s="65"/>
      <c r="N214" s="65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27"/>
      <c r="W214" s="127"/>
      <c r="X214" s="127"/>
      <c r="Y214" s="136"/>
    </row>
    <row r="215" spans="1:25" s="67" customFormat="1" ht="30" hidden="1">
      <c r="A215" s="29"/>
      <c r="B215" s="29">
        <v>11</v>
      </c>
      <c r="C215" s="53" t="s">
        <v>25</v>
      </c>
      <c r="D215" s="31">
        <v>3133</v>
      </c>
      <c r="E215" s="32" t="s">
        <v>258</v>
      </c>
      <c r="F215" s="64"/>
      <c r="G215" s="65"/>
      <c r="H215" s="65"/>
      <c r="I215" s="65"/>
      <c r="J215" s="65"/>
      <c r="K215" s="65"/>
      <c r="L215" s="66"/>
      <c r="M215" s="65"/>
      <c r="N215" s="65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27"/>
      <c r="W215" s="127"/>
      <c r="X215" s="127"/>
      <c r="Y215" s="136"/>
    </row>
    <row r="216" spans="1:25" s="23" customFormat="1" ht="15.75" hidden="1">
      <c r="A216" s="25"/>
      <c r="B216" s="25">
        <v>11</v>
      </c>
      <c r="C216" s="52" t="s">
        <v>25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57"/>
      <c r="W216" s="57"/>
      <c r="X216" s="57"/>
      <c r="Y216" s="12"/>
    </row>
    <row r="217" spans="1:25" s="67" customFormat="1" hidden="1">
      <c r="A217" s="29"/>
      <c r="B217" s="29">
        <v>11</v>
      </c>
      <c r="C217" s="53" t="s">
        <v>25</v>
      </c>
      <c r="D217" s="31">
        <v>3211</v>
      </c>
      <c r="E217" s="32" t="s">
        <v>110</v>
      </c>
      <c r="F217" s="64"/>
      <c r="G217" s="65"/>
      <c r="H217" s="65"/>
      <c r="I217" s="65"/>
      <c r="J217" s="65"/>
      <c r="K217" s="65"/>
      <c r="L217" s="66" t="str">
        <f t="shared" si="72"/>
        <v>-</v>
      </c>
      <c r="M217" s="65"/>
      <c r="N217" s="65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27"/>
      <c r="W217" s="127"/>
      <c r="X217" s="127"/>
      <c r="Y217" s="136"/>
    </row>
    <row r="218" spans="1:25" s="67" customFormat="1" ht="30" hidden="1">
      <c r="A218" s="29"/>
      <c r="B218" s="29">
        <v>11</v>
      </c>
      <c r="C218" s="53" t="s">
        <v>25</v>
      </c>
      <c r="D218" s="31">
        <v>3212</v>
      </c>
      <c r="E218" s="32" t="s">
        <v>111</v>
      </c>
      <c r="F218" s="64"/>
      <c r="G218" s="65"/>
      <c r="H218" s="65"/>
      <c r="I218" s="65"/>
      <c r="J218" s="65"/>
      <c r="K218" s="65"/>
      <c r="L218" s="66"/>
      <c r="M218" s="65"/>
      <c r="N218" s="65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27"/>
      <c r="W218" s="127"/>
      <c r="X218" s="127"/>
      <c r="Y218" s="136"/>
    </row>
    <row r="219" spans="1:25" s="67" customFormat="1" hidden="1">
      <c r="A219" s="29"/>
      <c r="B219" s="29">
        <v>11</v>
      </c>
      <c r="C219" s="53" t="s">
        <v>25</v>
      </c>
      <c r="D219" s="31">
        <v>3214</v>
      </c>
      <c r="E219" s="32" t="s">
        <v>234</v>
      </c>
      <c r="F219" s="64"/>
      <c r="G219" s="65"/>
      <c r="H219" s="65"/>
      <c r="I219" s="65"/>
      <c r="J219" s="65"/>
      <c r="K219" s="65"/>
      <c r="L219" s="66"/>
      <c r="M219" s="65"/>
      <c r="N219" s="65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27"/>
      <c r="W219" s="127"/>
      <c r="X219" s="127"/>
      <c r="Y219" s="136"/>
    </row>
    <row r="220" spans="1:25" s="23" customFormat="1" ht="15.75" hidden="1">
      <c r="A220" s="25"/>
      <c r="B220" s="25">
        <v>11</v>
      </c>
      <c r="C220" s="52" t="s">
        <v>25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57"/>
      <c r="W220" s="57"/>
      <c r="X220" s="57"/>
      <c r="Y220" s="12"/>
    </row>
    <row r="221" spans="1:25" s="67" customFormat="1" hidden="1">
      <c r="A221" s="29"/>
      <c r="B221" s="29">
        <v>11</v>
      </c>
      <c r="C221" s="53" t="s">
        <v>25</v>
      </c>
      <c r="D221" s="31">
        <v>3231</v>
      </c>
      <c r="E221" s="32" t="s">
        <v>117</v>
      </c>
      <c r="F221" s="64"/>
      <c r="G221" s="65"/>
      <c r="H221" s="65"/>
      <c r="I221" s="65"/>
      <c r="J221" s="65"/>
      <c r="K221" s="65"/>
      <c r="L221" s="66" t="str">
        <f t="shared" si="72"/>
        <v>-</v>
      </c>
      <c r="M221" s="65"/>
      <c r="N221" s="65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27"/>
      <c r="W221" s="127"/>
      <c r="X221" s="127"/>
      <c r="Y221" s="136"/>
    </row>
    <row r="222" spans="1:25" s="67" customFormat="1" hidden="1">
      <c r="A222" s="29"/>
      <c r="B222" s="29">
        <v>11</v>
      </c>
      <c r="C222" s="53" t="s">
        <v>25</v>
      </c>
      <c r="D222" s="31">
        <v>3234</v>
      </c>
      <c r="E222" s="32" t="s">
        <v>120</v>
      </c>
      <c r="F222" s="64"/>
      <c r="G222" s="65"/>
      <c r="H222" s="65"/>
      <c r="I222" s="65"/>
      <c r="J222" s="65"/>
      <c r="K222" s="65"/>
      <c r="L222" s="66"/>
      <c r="M222" s="65"/>
      <c r="N222" s="65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27"/>
      <c r="W222" s="127"/>
      <c r="X222" s="127"/>
      <c r="Y222" s="136"/>
    </row>
    <row r="223" spans="1:25" s="67" customFormat="1" hidden="1">
      <c r="A223" s="29"/>
      <c r="B223" s="29">
        <v>11</v>
      </c>
      <c r="C223" s="53" t="s">
        <v>25</v>
      </c>
      <c r="D223" s="31">
        <v>3235</v>
      </c>
      <c r="E223" s="32" t="s">
        <v>42</v>
      </c>
      <c r="F223" s="64"/>
      <c r="G223" s="65"/>
      <c r="H223" s="65"/>
      <c r="I223" s="65"/>
      <c r="J223" s="65"/>
      <c r="K223" s="65"/>
      <c r="L223" s="66"/>
      <c r="M223" s="65"/>
      <c r="N223" s="65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27"/>
      <c r="W223" s="127"/>
      <c r="X223" s="127"/>
      <c r="Y223" s="136"/>
    </row>
    <row r="224" spans="1:25" s="67" customFormat="1" hidden="1">
      <c r="A224" s="29"/>
      <c r="B224" s="29">
        <v>11</v>
      </c>
      <c r="C224" s="53" t="s">
        <v>25</v>
      </c>
      <c r="D224" s="31">
        <v>3236</v>
      </c>
      <c r="E224" s="32" t="s">
        <v>121</v>
      </c>
      <c r="F224" s="64"/>
      <c r="G224" s="65"/>
      <c r="H224" s="65"/>
      <c r="I224" s="65"/>
      <c r="J224" s="65"/>
      <c r="K224" s="65"/>
      <c r="L224" s="66"/>
      <c r="M224" s="65"/>
      <c r="N224" s="65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27"/>
      <c r="W224" s="127"/>
      <c r="X224" s="127"/>
      <c r="Y224" s="136"/>
    </row>
    <row r="225" spans="1:25" s="67" customFormat="1" hidden="1">
      <c r="A225" s="29"/>
      <c r="B225" s="29">
        <v>11</v>
      </c>
      <c r="C225" s="53" t="s">
        <v>25</v>
      </c>
      <c r="D225" s="31">
        <v>3239</v>
      </c>
      <c r="E225" s="32" t="s">
        <v>41</v>
      </c>
      <c r="F225" s="64"/>
      <c r="G225" s="65"/>
      <c r="H225" s="65"/>
      <c r="I225" s="65"/>
      <c r="J225" s="65"/>
      <c r="K225" s="65"/>
      <c r="L225" s="66"/>
      <c r="M225" s="65"/>
      <c r="N225" s="65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27"/>
      <c r="W225" s="127"/>
      <c r="X225" s="127"/>
      <c r="Y225" s="136"/>
    </row>
    <row r="226" spans="1:25" s="23" customFormat="1" ht="15.75" hidden="1">
      <c r="A226" s="25"/>
      <c r="B226" s="25">
        <v>11</v>
      </c>
      <c r="C226" s="52" t="s">
        <v>25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57"/>
      <c r="W226" s="57"/>
      <c r="X226" s="57"/>
      <c r="Y226" s="12"/>
    </row>
    <row r="227" spans="1:25" s="67" customFormat="1" hidden="1">
      <c r="A227" s="29"/>
      <c r="B227" s="29">
        <v>11</v>
      </c>
      <c r="C227" s="53" t="s">
        <v>25</v>
      </c>
      <c r="D227" s="31">
        <v>3293</v>
      </c>
      <c r="E227" s="32" t="s">
        <v>124</v>
      </c>
      <c r="F227" s="64"/>
      <c r="G227" s="65"/>
      <c r="H227" s="65"/>
      <c r="I227" s="65"/>
      <c r="J227" s="65"/>
      <c r="K227" s="65"/>
      <c r="L227" s="66" t="str">
        <f t="shared" si="72"/>
        <v>-</v>
      </c>
      <c r="M227" s="65"/>
      <c r="N227" s="65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27"/>
      <c r="W227" s="127"/>
      <c r="X227" s="127"/>
      <c r="Y227" s="136"/>
    </row>
    <row r="228" spans="1:25" s="67" customFormat="1" hidden="1">
      <c r="A228" s="29"/>
      <c r="B228" s="29">
        <v>11</v>
      </c>
      <c r="C228" s="53" t="s">
        <v>25</v>
      </c>
      <c r="D228" s="31">
        <v>3294</v>
      </c>
      <c r="E228" s="32" t="s">
        <v>37</v>
      </c>
      <c r="F228" s="64"/>
      <c r="G228" s="65"/>
      <c r="H228" s="65"/>
      <c r="I228" s="65"/>
      <c r="J228" s="65"/>
      <c r="K228" s="65"/>
      <c r="L228" s="66" t="str">
        <f t="shared" ref="L228:L296" si="111">IF(I228=0, "-", K228/I228*100)</f>
        <v>-</v>
      </c>
      <c r="M228" s="65"/>
      <c r="N228" s="65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27"/>
      <c r="W228" s="127"/>
      <c r="X228" s="127"/>
      <c r="Y228" s="136"/>
    </row>
    <row r="229" spans="1:25" s="67" customFormat="1" hidden="1">
      <c r="A229" s="29"/>
      <c r="B229" s="29">
        <v>11</v>
      </c>
      <c r="C229" s="53" t="s">
        <v>25</v>
      </c>
      <c r="D229" s="31">
        <v>3299</v>
      </c>
      <c r="E229" s="32" t="s">
        <v>125</v>
      </c>
      <c r="F229" s="64"/>
      <c r="G229" s="65"/>
      <c r="H229" s="65"/>
      <c r="I229" s="65"/>
      <c r="J229" s="65"/>
      <c r="K229" s="65"/>
      <c r="L229" s="66"/>
      <c r="M229" s="65"/>
      <c r="N229" s="65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27"/>
      <c r="W229" s="127"/>
      <c r="X229" s="127"/>
      <c r="Y229" s="136"/>
    </row>
    <row r="230" spans="1:25" s="23" customFormat="1" ht="15.75" hidden="1">
      <c r="A230" s="25"/>
      <c r="B230" s="25">
        <v>11</v>
      </c>
      <c r="C230" s="52" t="s">
        <v>25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57"/>
      <c r="W230" s="57"/>
      <c r="X230" s="57"/>
      <c r="Y230" s="12"/>
    </row>
    <row r="231" spans="1:25" hidden="1">
      <c r="A231" s="29"/>
      <c r="B231" s="29">
        <v>11</v>
      </c>
      <c r="C231" s="53" t="s">
        <v>25</v>
      </c>
      <c r="D231" s="31">
        <v>3431</v>
      </c>
      <c r="E231" s="32" t="s">
        <v>153</v>
      </c>
      <c r="F231" s="38"/>
      <c r="G231" s="2"/>
      <c r="H231" s="2"/>
      <c r="I231" s="2"/>
      <c r="J231" s="2"/>
      <c r="K231" s="2"/>
      <c r="L231" s="68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>
      <c r="A232" s="29"/>
      <c r="B232" s="29">
        <v>11</v>
      </c>
      <c r="C232" s="53" t="s">
        <v>25</v>
      </c>
      <c r="D232" s="31">
        <v>3434</v>
      </c>
      <c r="E232" s="32" t="s">
        <v>127</v>
      </c>
      <c r="F232" s="38"/>
      <c r="G232" s="2"/>
      <c r="H232" s="2"/>
      <c r="I232" s="2"/>
      <c r="J232" s="2"/>
      <c r="K232" s="2"/>
      <c r="L232" s="68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>
      <c r="A233" s="429" t="s">
        <v>412</v>
      </c>
      <c r="B233" s="429"/>
      <c r="C233" s="429"/>
      <c r="D233" s="429"/>
      <c r="E233" s="20" t="s">
        <v>420</v>
      </c>
      <c r="F233" s="51" t="s">
        <v>447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57"/>
      <c r="W233" s="57"/>
      <c r="X233" s="57"/>
      <c r="Y233" s="12"/>
    </row>
    <row r="234" spans="1:25" s="23" customFormat="1" ht="15.75" hidden="1">
      <c r="A234" s="25"/>
      <c r="B234" s="25">
        <v>11</v>
      </c>
      <c r="C234" s="52" t="s">
        <v>25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57"/>
      <c r="W234" s="57"/>
      <c r="X234" s="57"/>
      <c r="Y234" s="12"/>
    </row>
    <row r="235" spans="1:25" s="35" customFormat="1" hidden="1">
      <c r="A235" s="29"/>
      <c r="B235" s="29">
        <v>11</v>
      </c>
      <c r="C235" s="53" t="s">
        <v>25</v>
      </c>
      <c r="D235" s="31">
        <v>3811</v>
      </c>
      <c r="E235" s="32" t="s">
        <v>141</v>
      </c>
      <c r="F235" s="38"/>
      <c r="G235" s="2"/>
      <c r="H235" s="2"/>
      <c r="I235" s="2"/>
      <c r="J235" s="2"/>
      <c r="K235" s="2"/>
      <c r="L235" s="68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  <c r="V235" s="1"/>
      <c r="W235" s="1"/>
      <c r="X235" s="1"/>
      <c r="Y235" s="74"/>
    </row>
    <row r="236" spans="1:25" ht="94.5">
      <c r="A236" s="431" t="s">
        <v>463</v>
      </c>
      <c r="B236" s="431"/>
      <c r="C236" s="431"/>
      <c r="D236" s="431"/>
      <c r="E236" s="20" t="s">
        <v>216</v>
      </c>
      <c r="F236" s="51" t="s">
        <v>449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>
      <c r="A237" s="24" t="s">
        <v>88</v>
      </c>
      <c r="B237" s="25">
        <v>11</v>
      </c>
      <c r="C237" s="26" t="s">
        <v>25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57"/>
      <c r="W237" s="57"/>
      <c r="X237" s="57"/>
      <c r="Y237" s="12"/>
    </row>
    <row r="238" spans="1:25" ht="15.75" hidden="1">
      <c r="A238" s="28" t="s">
        <v>88</v>
      </c>
      <c r="B238" s="29">
        <v>11</v>
      </c>
      <c r="C238" s="30" t="s">
        <v>25</v>
      </c>
      <c r="D238" s="31">
        <v>3631</v>
      </c>
      <c r="E238" s="32" t="s">
        <v>233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s="35" customFormat="1" hidden="1">
      <c r="A239" s="28" t="s">
        <v>88</v>
      </c>
      <c r="B239" s="29">
        <v>11</v>
      </c>
      <c r="C239" s="30" t="s">
        <v>25</v>
      </c>
      <c r="D239" s="31">
        <v>3632</v>
      </c>
      <c r="E239" s="32" t="s">
        <v>244</v>
      </c>
      <c r="F239" s="32"/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  <c r="V239" s="1"/>
      <c r="W239" s="1"/>
      <c r="X239" s="1"/>
      <c r="Y239" s="74"/>
    </row>
    <row r="240" spans="1:25" s="35" customFormat="1" ht="94.5">
      <c r="A240" s="431" t="s">
        <v>549</v>
      </c>
      <c r="B240" s="431"/>
      <c r="C240" s="431"/>
      <c r="D240" s="431"/>
      <c r="E240" s="51" t="s">
        <v>550</v>
      </c>
      <c r="F240" s="51" t="s">
        <v>449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  <c r="V240" s="1"/>
      <c r="W240" s="1"/>
      <c r="X240" s="1"/>
      <c r="Y240" s="74"/>
    </row>
    <row r="241" spans="1:25" s="36" customFormat="1" ht="15.75" hidden="1">
      <c r="A241" s="24" t="s">
        <v>168</v>
      </c>
      <c r="B241" s="25">
        <v>11</v>
      </c>
      <c r="C241" s="26" t="s">
        <v>25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32"/>
    </row>
    <row r="242" spans="1:25" s="35" customFormat="1" hidden="1">
      <c r="A242" s="28" t="s">
        <v>168</v>
      </c>
      <c r="B242" s="29">
        <v>11</v>
      </c>
      <c r="C242" s="30" t="s">
        <v>25</v>
      </c>
      <c r="D242" s="31">
        <v>3811</v>
      </c>
      <c r="E242" s="32" t="s">
        <v>141</v>
      </c>
      <c r="F242" s="32"/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  <c r="V242" s="1"/>
      <c r="W242" s="1"/>
      <c r="X242" s="1"/>
      <c r="Y242" s="74"/>
    </row>
    <row r="243" spans="1:25" s="36" customFormat="1" ht="15.75" hidden="1">
      <c r="A243" s="24" t="s">
        <v>168</v>
      </c>
      <c r="B243" s="25">
        <v>11</v>
      </c>
      <c r="C243" s="26" t="s">
        <v>25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32"/>
    </row>
    <row r="244" spans="1:25" s="35" customFormat="1" ht="37.5" hidden="1" customHeight="1">
      <c r="A244" s="28" t="s">
        <v>168</v>
      </c>
      <c r="B244" s="29">
        <v>11</v>
      </c>
      <c r="C244" s="30" t="s">
        <v>25</v>
      </c>
      <c r="D244" s="31">
        <v>3821</v>
      </c>
      <c r="E244" s="32" t="s">
        <v>38</v>
      </c>
      <c r="F244" s="32"/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  <c r="V244" s="1"/>
      <c r="W244" s="1"/>
      <c r="X244" s="1"/>
      <c r="Y244" s="74"/>
    </row>
    <row r="245" spans="1:25" s="36" customFormat="1" ht="94.5">
      <c r="A245" s="435" t="s">
        <v>412</v>
      </c>
      <c r="B245" s="435"/>
      <c r="C245" s="435"/>
      <c r="D245" s="435"/>
      <c r="E245" s="51" t="s">
        <v>551</v>
      </c>
      <c r="F245" s="51" t="s">
        <v>552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32"/>
    </row>
    <row r="246" spans="1:25" s="36" customFormat="1" ht="15.75" hidden="1">
      <c r="A246" s="24"/>
      <c r="B246" s="25">
        <v>11</v>
      </c>
      <c r="C246" s="26" t="s">
        <v>25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32"/>
    </row>
    <row r="247" spans="1:25" s="35" customFormat="1" hidden="1">
      <c r="A247" s="28"/>
      <c r="B247" s="29">
        <v>11</v>
      </c>
      <c r="C247" s="30" t="s">
        <v>25</v>
      </c>
      <c r="D247" s="31">
        <v>3811</v>
      </c>
      <c r="E247" s="32" t="s">
        <v>141</v>
      </c>
      <c r="F247" s="32"/>
      <c r="G247" s="1"/>
      <c r="H247" s="1"/>
      <c r="I247" s="1"/>
      <c r="J247" s="1"/>
      <c r="K247" s="1"/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  <c r="V247" s="1"/>
      <c r="W247" s="1"/>
      <c r="X247" s="1"/>
      <c r="Y247" s="74"/>
    </row>
    <row r="248" spans="1:25" s="35" customFormat="1" ht="94.5">
      <c r="A248" s="431" t="s">
        <v>462</v>
      </c>
      <c r="B248" s="431"/>
      <c r="C248" s="431"/>
      <c r="D248" s="431"/>
      <c r="E248" s="20" t="s">
        <v>230</v>
      </c>
      <c r="F248" s="51" t="s">
        <v>449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  <c r="V248" s="1"/>
      <c r="W248" s="1"/>
      <c r="X248" s="1"/>
      <c r="Y248" s="74"/>
    </row>
    <row r="249" spans="1:25" s="36" customFormat="1" ht="15.75" hidden="1">
      <c r="A249" s="25" t="s">
        <v>229</v>
      </c>
      <c r="B249" s="25">
        <v>11</v>
      </c>
      <c r="C249" s="26" t="s">
        <v>25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32"/>
    </row>
    <row r="250" spans="1:25" s="35" customFormat="1" ht="30" hidden="1">
      <c r="A250" s="29" t="s">
        <v>229</v>
      </c>
      <c r="B250" s="29">
        <v>11</v>
      </c>
      <c r="C250" s="30" t="s">
        <v>25</v>
      </c>
      <c r="D250" s="31">
        <v>3522</v>
      </c>
      <c r="E250" s="32" t="s">
        <v>139</v>
      </c>
      <c r="F250" s="32"/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  <c r="V250" s="1"/>
      <c r="W250" s="1"/>
      <c r="X250" s="1"/>
      <c r="Y250" s="74"/>
    </row>
    <row r="251" spans="1:25" s="35" customFormat="1" ht="94.5">
      <c r="A251" s="431" t="s">
        <v>461</v>
      </c>
      <c r="B251" s="431"/>
      <c r="C251" s="431"/>
      <c r="D251" s="431"/>
      <c r="E251" s="20" t="s">
        <v>300</v>
      </c>
      <c r="F251" s="51" t="s">
        <v>449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  <c r="V251" s="1"/>
      <c r="W251" s="1"/>
      <c r="X251" s="1"/>
      <c r="Y251" s="74"/>
    </row>
    <row r="252" spans="1:25" s="36" customFormat="1" ht="15.75" hidden="1">
      <c r="A252" s="25" t="s">
        <v>299</v>
      </c>
      <c r="B252" s="25">
        <v>11</v>
      </c>
      <c r="C252" s="52" t="s">
        <v>25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32"/>
    </row>
    <row r="253" spans="1:25" s="35" customFormat="1" hidden="1">
      <c r="A253" s="29" t="s">
        <v>299</v>
      </c>
      <c r="B253" s="29">
        <v>11</v>
      </c>
      <c r="C253" s="53" t="s">
        <v>25</v>
      </c>
      <c r="D253" s="31">
        <v>3213</v>
      </c>
      <c r="E253" s="32" t="s">
        <v>143</v>
      </c>
      <c r="F253" s="32"/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  <c r="V253" s="1"/>
      <c r="W253" s="1"/>
      <c r="X253" s="1"/>
      <c r="Y253" s="74"/>
    </row>
    <row r="254" spans="1:25" s="36" customFormat="1" ht="15.75" hidden="1">
      <c r="A254" s="25" t="s">
        <v>299</v>
      </c>
      <c r="B254" s="25">
        <v>11</v>
      </c>
      <c r="C254" s="52" t="s">
        <v>25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32"/>
    </row>
    <row r="255" spans="1:25" s="35" customFormat="1" hidden="1">
      <c r="A255" s="29" t="s">
        <v>299</v>
      </c>
      <c r="B255" s="29">
        <v>11</v>
      </c>
      <c r="C255" s="53" t="s">
        <v>25</v>
      </c>
      <c r="D255" s="31">
        <v>3221</v>
      </c>
      <c r="E255" s="32" t="s">
        <v>113</v>
      </c>
      <c r="F255" s="32"/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  <c r="V255" s="1"/>
      <c r="W255" s="1"/>
      <c r="X255" s="1"/>
      <c r="Y255" s="74"/>
    </row>
    <row r="256" spans="1:25" hidden="1">
      <c r="A256" s="29" t="s">
        <v>299</v>
      </c>
      <c r="B256" s="29">
        <v>11</v>
      </c>
      <c r="C256" s="53" t="s">
        <v>25</v>
      </c>
      <c r="D256" s="31">
        <v>3223</v>
      </c>
      <c r="E256" s="32" t="s">
        <v>115</v>
      </c>
      <c r="F256" s="32"/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36" customFormat="1" ht="15.75" hidden="1">
      <c r="A257" s="29" t="s">
        <v>299</v>
      </c>
      <c r="B257" s="29">
        <v>11</v>
      </c>
      <c r="C257" s="53" t="s">
        <v>25</v>
      </c>
      <c r="D257" s="31">
        <v>3227</v>
      </c>
      <c r="E257" s="32" t="s">
        <v>235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32"/>
    </row>
    <row r="258" spans="1:25" s="36" customFormat="1" ht="15.75" hidden="1">
      <c r="A258" s="25" t="s">
        <v>299</v>
      </c>
      <c r="B258" s="25">
        <v>11</v>
      </c>
      <c r="C258" s="52" t="s">
        <v>25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32"/>
    </row>
    <row r="259" spans="1:25" s="35" customFormat="1" hidden="1">
      <c r="A259" s="29" t="s">
        <v>299</v>
      </c>
      <c r="B259" s="29">
        <v>11</v>
      </c>
      <c r="C259" s="53" t="s">
        <v>25</v>
      </c>
      <c r="D259" s="31">
        <v>3232</v>
      </c>
      <c r="E259" s="32" t="s">
        <v>118</v>
      </c>
      <c r="F259" s="32"/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  <c r="V259" s="1"/>
      <c r="W259" s="1"/>
      <c r="X259" s="1"/>
      <c r="Y259" s="74"/>
    </row>
    <row r="260" spans="1:25" s="35" customFormat="1" hidden="1">
      <c r="A260" s="29" t="s">
        <v>299</v>
      </c>
      <c r="B260" s="29">
        <v>11</v>
      </c>
      <c r="C260" s="53" t="s">
        <v>25</v>
      </c>
      <c r="D260" s="31">
        <v>3235</v>
      </c>
      <c r="E260" s="32" t="s">
        <v>42</v>
      </c>
      <c r="F260" s="32"/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  <c r="V260" s="1"/>
      <c r="W260" s="1"/>
      <c r="X260" s="1"/>
      <c r="Y260" s="74"/>
    </row>
    <row r="261" spans="1:25" s="35" customFormat="1" hidden="1">
      <c r="A261" s="29" t="s">
        <v>299</v>
      </c>
      <c r="B261" s="29">
        <v>11</v>
      </c>
      <c r="C261" s="53" t="s">
        <v>25</v>
      </c>
      <c r="D261" s="31">
        <v>3237</v>
      </c>
      <c r="E261" s="32" t="s">
        <v>36</v>
      </c>
      <c r="F261" s="32"/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  <c r="V261" s="1"/>
      <c r="W261" s="1"/>
      <c r="X261" s="1"/>
      <c r="Y261" s="74"/>
    </row>
    <row r="262" spans="1:25" s="35" customFormat="1" hidden="1">
      <c r="A262" s="29" t="s">
        <v>299</v>
      </c>
      <c r="B262" s="29">
        <v>11</v>
      </c>
      <c r="C262" s="53" t="s">
        <v>25</v>
      </c>
      <c r="D262" s="31">
        <v>3239</v>
      </c>
      <c r="E262" s="32" t="s">
        <v>41</v>
      </c>
      <c r="F262" s="32"/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  <c r="V262" s="1"/>
      <c r="W262" s="1"/>
      <c r="X262" s="1"/>
      <c r="Y262" s="74"/>
    </row>
    <row r="263" spans="1:25" s="36" customFormat="1" ht="15.75" hidden="1">
      <c r="A263" s="25" t="s">
        <v>299</v>
      </c>
      <c r="B263" s="25">
        <v>11</v>
      </c>
      <c r="C263" s="52" t="s">
        <v>25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32"/>
    </row>
    <row r="264" spans="1:25" s="35" customFormat="1" ht="30" hidden="1">
      <c r="A264" s="29" t="s">
        <v>299</v>
      </c>
      <c r="B264" s="29">
        <v>11</v>
      </c>
      <c r="C264" s="53" t="s">
        <v>25</v>
      </c>
      <c r="D264" s="31">
        <v>3291</v>
      </c>
      <c r="E264" s="32" t="s">
        <v>109</v>
      </c>
      <c r="F264" s="38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  <c r="V264" s="1"/>
      <c r="W264" s="1"/>
      <c r="X264" s="1"/>
      <c r="Y264" s="74"/>
    </row>
    <row r="265" spans="1:25" s="35" customFormat="1" hidden="1">
      <c r="A265" s="29" t="s">
        <v>299</v>
      </c>
      <c r="B265" s="29">
        <v>11</v>
      </c>
      <c r="C265" s="53" t="s">
        <v>25</v>
      </c>
      <c r="D265" s="31">
        <v>3292</v>
      </c>
      <c r="E265" s="32" t="s">
        <v>123</v>
      </c>
      <c r="F265" s="32"/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  <c r="V265" s="1"/>
      <c r="W265" s="1"/>
      <c r="X265" s="1"/>
      <c r="Y265" s="74"/>
    </row>
    <row r="266" spans="1:25" s="35" customFormat="1" ht="94.5">
      <c r="A266" s="431" t="s">
        <v>460</v>
      </c>
      <c r="B266" s="431"/>
      <c r="C266" s="431"/>
      <c r="D266" s="431"/>
      <c r="E266" s="20" t="s">
        <v>301</v>
      </c>
      <c r="F266" s="51" t="s">
        <v>449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  <c r="V266" s="1"/>
      <c r="W266" s="1"/>
      <c r="X266" s="1"/>
      <c r="Y266" s="74"/>
    </row>
    <row r="267" spans="1:25" s="36" customFormat="1" ht="15.75" hidden="1">
      <c r="A267" s="25" t="s">
        <v>107</v>
      </c>
      <c r="B267" s="25">
        <v>11</v>
      </c>
      <c r="C267" s="52" t="s">
        <v>25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32"/>
    </row>
    <row r="268" spans="1:25" s="23" customFormat="1" ht="30" hidden="1">
      <c r="A268" s="29" t="s">
        <v>107</v>
      </c>
      <c r="B268" s="29">
        <v>11</v>
      </c>
      <c r="C268" s="53" t="s">
        <v>25</v>
      </c>
      <c r="D268" s="31">
        <v>3224</v>
      </c>
      <c r="E268" s="32" t="s">
        <v>144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57"/>
      <c r="W268" s="57"/>
      <c r="X268" s="57"/>
      <c r="Y268" s="12"/>
    </row>
    <row r="269" spans="1:25" s="23" customFormat="1" ht="15.75" hidden="1">
      <c r="A269" s="25" t="s">
        <v>107</v>
      </c>
      <c r="B269" s="25">
        <v>11</v>
      </c>
      <c r="C269" s="52" t="s">
        <v>25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57"/>
      <c r="W269" s="57"/>
      <c r="X269" s="57"/>
      <c r="Y269" s="12"/>
    </row>
    <row r="270" spans="1:25" hidden="1">
      <c r="A270" s="29" t="s">
        <v>107</v>
      </c>
      <c r="B270" s="29">
        <v>11</v>
      </c>
      <c r="C270" s="53" t="s">
        <v>25</v>
      </c>
      <c r="D270" s="31">
        <v>3232</v>
      </c>
      <c r="E270" s="32" t="s">
        <v>118</v>
      </c>
      <c r="F270" s="32"/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>
      <c r="A271" s="25" t="s">
        <v>107</v>
      </c>
      <c r="B271" s="25">
        <v>11</v>
      </c>
      <c r="C271" s="52" t="s">
        <v>25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57"/>
      <c r="W271" s="57"/>
      <c r="X271" s="57"/>
      <c r="Y271" s="12"/>
    </row>
    <row r="272" spans="1:25" hidden="1">
      <c r="A272" s="29" t="s">
        <v>107</v>
      </c>
      <c r="B272" s="29">
        <v>11</v>
      </c>
      <c r="C272" s="53" t="s">
        <v>25</v>
      </c>
      <c r="D272" s="31">
        <v>4222</v>
      </c>
      <c r="E272" s="32" t="s">
        <v>130</v>
      </c>
      <c r="F272" s="32"/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>
      <c r="A273" s="29" t="s">
        <v>107</v>
      </c>
      <c r="B273" s="29">
        <v>11</v>
      </c>
      <c r="C273" s="53" t="s">
        <v>25</v>
      </c>
      <c r="D273" s="31">
        <v>4227</v>
      </c>
      <c r="E273" s="32" t="s">
        <v>132</v>
      </c>
      <c r="F273" s="32"/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>
      <c r="A274" s="25" t="s">
        <v>107</v>
      </c>
      <c r="B274" s="25">
        <v>11</v>
      </c>
      <c r="C274" s="52" t="s">
        <v>25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57"/>
      <c r="W274" s="57"/>
      <c r="X274" s="57"/>
      <c r="Y274" s="12"/>
    </row>
    <row r="275" spans="1:25" s="35" customFormat="1" hidden="1">
      <c r="A275" s="29" t="s">
        <v>107</v>
      </c>
      <c r="B275" s="29">
        <v>11</v>
      </c>
      <c r="C275" s="53" t="s">
        <v>25</v>
      </c>
      <c r="D275" s="31">
        <v>4531</v>
      </c>
      <c r="E275" s="32" t="s">
        <v>145</v>
      </c>
      <c r="F275" s="32"/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  <c r="V275" s="1"/>
      <c r="W275" s="1"/>
      <c r="X275" s="1"/>
      <c r="Y275" s="74"/>
    </row>
    <row r="276" spans="1:25" s="35" customFormat="1" ht="94.5">
      <c r="A276" s="431" t="s">
        <v>459</v>
      </c>
      <c r="B276" s="431"/>
      <c r="C276" s="431"/>
      <c r="D276" s="431"/>
      <c r="E276" s="20" t="s">
        <v>302</v>
      </c>
      <c r="F276" s="51" t="s">
        <v>449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  <c r="V276" s="1"/>
      <c r="W276" s="1"/>
      <c r="X276" s="1"/>
      <c r="Y276" s="74"/>
    </row>
    <row r="277" spans="1:25" s="36" customFormat="1" ht="15.75" hidden="1">
      <c r="A277" s="24" t="s">
        <v>69</v>
      </c>
      <c r="B277" s="25">
        <v>11</v>
      </c>
      <c r="C277" s="26" t="s">
        <v>25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32"/>
    </row>
    <row r="278" spans="1:25" s="35" customFormat="1" ht="30" hidden="1">
      <c r="A278" s="28" t="s">
        <v>69</v>
      </c>
      <c r="B278" s="29">
        <v>11</v>
      </c>
      <c r="C278" s="30" t="s">
        <v>25</v>
      </c>
      <c r="D278" s="31">
        <v>3224</v>
      </c>
      <c r="E278" s="32" t="s">
        <v>144</v>
      </c>
      <c r="F278" s="32"/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  <c r="V278" s="1"/>
      <c r="W278" s="1"/>
      <c r="X278" s="1"/>
      <c r="Y278" s="74"/>
    </row>
    <row r="279" spans="1:25" s="36" customFormat="1" ht="15.75" hidden="1">
      <c r="A279" s="24" t="s">
        <v>69</v>
      </c>
      <c r="B279" s="25">
        <v>11</v>
      </c>
      <c r="C279" s="26" t="s">
        <v>25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32"/>
    </row>
    <row r="280" spans="1:25" hidden="1">
      <c r="A280" s="28" t="s">
        <v>69</v>
      </c>
      <c r="B280" s="29">
        <v>11</v>
      </c>
      <c r="C280" s="30" t="s">
        <v>25</v>
      </c>
      <c r="D280" s="31">
        <v>3232</v>
      </c>
      <c r="E280" s="32" t="s">
        <v>118</v>
      </c>
      <c r="F280" s="32"/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>
      <c r="A281" s="28" t="s">
        <v>69</v>
      </c>
      <c r="B281" s="29">
        <v>11</v>
      </c>
      <c r="C281" s="30" t="s">
        <v>25</v>
      </c>
      <c r="D281" s="31">
        <v>3237</v>
      </c>
      <c r="E281" s="32" t="s">
        <v>36</v>
      </c>
      <c r="F281" s="32"/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>
      <c r="A282" s="28" t="s">
        <v>69</v>
      </c>
      <c r="B282" s="29">
        <v>11</v>
      </c>
      <c r="C282" s="30" t="s">
        <v>25</v>
      </c>
      <c r="D282" s="31">
        <v>3238</v>
      </c>
      <c r="E282" s="32" t="s">
        <v>122</v>
      </c>
      <c r="F282" s="32"/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>
      <c r="A283" s="24" t="s">
        <v>69</v>
      </c>
      <c r="B283" s="25">
        <v>11</v>
      </c>
      <c r="C283" s="26" t="s">
        <v>25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57"/>
      <c r="W283" s="57"/>
      <c r="X283" s="57"/>
      <c r="Y283" s="12"/>
    </row>
    <row r="284" spans="1:25" s="23" customFormat="1" ht="15.75" hidden="1">
      <c r="A284" s="28" t="s">
        <v>69</v>
      </c>
      <c r="B284" s="29">
        <v>11</v>
      </c>
      <c r="C284" s="30" t="s">
        <v>25</v>
      </c>
      <c r="D284" s="31">
        <v>4123</v>
      </c>
      <c r="E284" s="32" t="s">
        <v>133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57"/>
      <c r="W284" s="57"/>
      <c r="X284" s="57"/>
      <c r="Y284" s="12"/>
    </row>
    <row r="285" spans="1:25" hidden="1">
      <c r="A285" s="28" t="s">
        <v>69</v>
      </c>
      <c r="B285" s="29">
        <v>11</v>
      </c>
      <c r="C285" s="30" t="s">
        <v>25</v>
      </c>
      <c r="D285" s="31">
        <v>4126</v>
      </c>
      <c r="E285" s="32" t="s">
        <v>4</v>
      </c>
      <c r="F285" s="32"/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>
      <c r="A286" s="24" t="s">
        <v>69</v>
      </c>
      <c r="B286" s="25">
        <v>11</v>
      </c>
      <c r="C286" s="26" t="s">
        <v>25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57"/>
      <c r="W286" s="57"/>
      <c r="X286" s="57"/>
      <c r="Y286" s="12"/>
    </row>
    <row r="287" spans="1:25" hidden="1">
      <c r="A287" s="28" t="s">
        <v>69</v>
      </c>
      <c r="B287" s="29">
        <v>11</v>
      </c>
      <c r="C287" s="30" t="s">
        <v>25</v>
      </c>
      <c r="D287" s="31">
        <v>4221</v>
      </c>
      <c r="E287" s="32" t="s">
        <v>129</v>
      </c>
      <c r="F287" s="32"/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>
      <c r="A288" s="24" t="s">
        <v>69</v>
      </c>
      <c r="B288" s="25">
        <v>11</v>
      </c>
      <c r="C288" s="26" t="s">
        <v>25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57"/>
      <c r="W288" s="57"/>
      <c r="X288" s="57"/>
      <c r="Y288" s="12"/>
    </row>
    <row r="289" spans="1:25" hidden="1">
      <c r="A289" s="28" t="s">
        <v>69</v>
      </c>
      <c r="B289" s="29">
        <v>11</v>
      </c>
      <c r="C289" s="30" t="s">
        <v>25</v>
      </c>
      <c r="D289" s="31">
        <v>4262</v>
      </c>
      <c r="E289" s="32" t="s">
        <v>135</v>
      </c>
      <c r="F289" s="32"/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>
      <c r="A290" s="431" t="s">
        <v>458</v>
      </c>
      <c r="B290" s="432"/>
      <c r="C290" s="432"/>
      <c r="D290" s="432"/>
      <c r="E290" s="20" t="s">
        <v>303</v>
      </c>
      <c r="F290" s="51" t="s">
        <v>449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>
      <c r="A291" s="24" t="s">
        <v>1</v>
      </c>
      <c r="B291" s="25">
        <v>11</v>
      </c>
      <c r="C291" s="26" t="s">
        <v>209</v>
      </c>
      <c r="D291" s="42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57"/>
      <c r="W291" s="57"/>
      <c r="X291" s="57"/>
      <c r="Y291" s="12"/>
    </row>
    <row r="292" spans="1:25" hidden="1">
      <c r="A292" s="28" t="s">
        <v>1</v>
      </c>
      <c r="B292" s="29">
        <v>11</v>
      </c>
      <c r="C292" s="30" t="s">
        <v>209</v>
      </c>
      <c r="D292" s="31">
        <v>3234</v>
      </c>
      <c r="E292" s="32" t="s">
        <v>120</v>
      </c>
      <c r="F292" s="32"/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>
      <c r="A293" s="28" t="s">
        <v>1</v>
      </c>
      <c r="B293" s="29">
        <v>11</v>
      </c>
      <c r="C293" s="30" t="s">
        <v>209</v>
      </c>
      <c r="D293" s="31">
        <v>3235</v>
      </c>
      <c r="E293" s="32" t="s">
        <v>42</v>
      </c>
      <c r="F293" s="32"/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>
      <c r="A294" s="24" t="s">
        <v>1</v>
      </c>
      <c r="B294" s="25">
        <v>11</v>
      </c>
      <c r="C294" s="26" t="s">
        <v>209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57"/>
      <c r="W294" s="57"/>
      <c r="X294" s="57"/>
      <c r="Y294" s="12"/>
    </row>
    <row r="295" spans="1:25" s="23" customFormat="1" ht="30" hidden="1">
      <c r="A295" s="28" t="s">
        <v>1</v>
      </c>
      <c r="B295" s="29">
        <v>11</v>
      </c>
      <c r="C295" s="30" t="s">
        <v>209</v>
      </c>
      <c r="D295" s="31">
        <v>3241</v>
      </c>
      <c r="E295" s="32" t="s">
        <v>238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57"/>
      <c r="W295" s="57"/>
      <c r="X295" s="57"/>
      <c r="Y295" s="12"/>
    </row>
    <row r="296" spans="1:25" ht="94.5">
      <c r="A296" s="431" t="s">
        <v>457</v>
      </c>
      <c r="B296" s="431"/>
      <c r="C296" s="431"/>
      <c r="D296" s="431"/>
      <c r="E296" s="20" t="s">
        <v>304</v>
      </c>
      <c r="F296" s="51" t="s">
        <v>449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>
      <c r="A297" s="24" t="s">
        <v>100</v>
      </c>
      <c r="B297" s="25">
        <v>11</v>
      </c>
      <c r="C297" s="26" t="s">
        <v>25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57"/>
      <c r="W297" s="57"/>
      <c r="X297" s="57"/>
      <c r="Y297" s="12"/>
    </row>
    <row r="298" spans="1:25" ht="30" hidden="1">
      <c r="A298" s="28" t="s">
        <v>100</v>
      </c>
      <c r="B298" s="29">
        <v>11</v>
      </c>
      <c r="C298" s="30" t="s">
        <v>25</v>
      </c>
      <c r="D298" s="31">
        <v>3224</v>
      </c>
      <c r="E298" s="32" t="s">
        <v>144</v>
      </c>
      <c r="F298" s="32"/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>
      <c r="A299" s="24" t="s">
        <v>100</v>
      </c>
      <c r="B299" s="25">
        <v>11</v>
      </c>
      <c r="C299" s="26" t="s">
        <v>25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57"/>
      <c r="W299" s="57"/>
      <c r="X299" s="57"/>
      <c r="Y299" s="12"/>
    </row>
    <row r="300" spans="1:25" hidden="1">
      <c r="A300" s="28" t="s">
        <v>100</v>
      </c>
      <c r="B300" s="29">
        <v>11</v>
      </c>
      <c r="C300" s="30" t="s">
        <v>25</v>
      </c>
      <c r="D300" s="31">
        <v>3232</v>
      </c>
      <c r="E300" s="32" t="s">
        <v>118</v>
      </c>
      <c r="F300" s="32"/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>
      <c r="A301" s="28" t="s">
        <v>100</v>
      </c>
      <c r="B301" s="29">
        <v>11</v>
      </c>
      <c r="C301" s="30" t="s">
        <v>25</v>
      </c>
      <c r="D301" s="31">
        <v>3237</v>
      </c>
      <c r="E301" s="32" t="s">
        <v>36</v>
      </c>
      <c r="F301" s="32"/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>
      <c r="A302" s="24" t="s">
        <v>100</v>
      </c>
      <c r="B302" s="25">
        <v>11</v>
      </c>
      <c r="C302" s="26" t="s">
        <v>25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57"/>
      <c r="W302" s="57"/>
      <c r="X302" s="57"/>
      <c r="Y302" s="12"/>
    </row>
    <row r="303" spans="1:25" hidden="1">
      <c r="A303" s="28" t="s">
        <v>100</v>
      </c>
      <c r="B303" s="29">
        <v>11</v>
      </c>
      <c r="C303" s="30" t="s">
        <v>25</v>
      </c>
      <c r="D303" s="31">
        <v>4126</v>
      </c>
      <c r="E303" s="32" t="s">
        <v>4</v>
      </c>
      <c r="F303" s="32"/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>
      <c r="A304" s="24" t="s">
        <v>100</v>
      </c>
      <c r="B304" s="25">
        <v>11</v>
      </c>
      <c r="C304" s="26" t="s">
        <v>25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57"/>
      <c r="W304" s="57"/>
      <c r="X304" s="57"/>
      <c r="Y304" s="12"/>
    </row>
    <row r="305" spans="1:25" hidden="1">
      <c r="A305" s="28" t="s">
        <v>100</v>
      </c>
      <c r="B305" s="29">
        <v>11</v>
      </c>
      <c r="C305" s="30" t="s">
        <v>25</v>
      </c>
      <c r="D305" s="31">
        <v>4221</v>
      </c>
      <c r="E305" s="32" t="s">
        <v>129</v>
      </c>
      <c r="F305" s="32"/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>
      <c r="A306" s="28" t="s">
        <v>100</v>
      </c>
      <c r="B306" s="29">
        <v>11</v>
      </c>
      <c r="C306" s="30" t="s">
        <v>25</v>
      </c>
      <c r="D306" s="31">
        <v>4223</v>
      </c>
      <c r="E306" s="32" t="s">
        <v>131</v>
      </c>
      <c r="F306" s="32"/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>
      <c r="A307" s="24" t="s">
        <v>100</v>
      </c>
      <c r="B307" s="25">
        <v>11</v>
      </c>
      <c r="C307" s="26" t="s">
        <v>25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57"/>
      <c r="W307" s="57"/>
      <c r="X307" s="57"/>
      <c r="Y307" s="12"/>
    </row>
    <row r="308" spans="1:25" hidden="1">
      <c r="A308" s="28" t="s">
        <v>100</v>
      </c>
      <c r="B308" s="29">
        <v>11</v>
      </c>
      <c r="C308" s="30" t="s">
        <v>25</v>
      </c>
      <c r="D308" s="31">
        <v>4511</v>
      </c>
      <c r="E308" s="32" t="s">
        <v>136</v>
      </c>
      <c r="F308" s="32"/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>
      <c r="A309" s="431" t="s">
        <v>456</v>
      </c>
      <c r="B309" s="432"/>
      <c r="C309" s="432"/>
      <c r="D309" s="432"/>
      <c r="E309" s="20" t="s">
        <v>214</v>
      </c>
      <c r="F309" s="51" t="s">
        <v>449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>
      <c r="A310" s="24" t="s">
        <v>215</v>
      </c>
      <c r="B310" s="25">
        <v>11</v>
      </c>
      <c r="C310" s="26" t="s">
        <v>25</v>
      </c>
      <c r="D310" s="42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57"/>
      <c r="W310" s="57"/>
      <c r="X310" s="57"/>
      <c r="Y310" s="12"/>
    </row>
    <row r="311" spans="1:25" ht="45" hidden="1">
      <c r="A311" s="28" t="s">
        <v>215</v>
      </c>
      <c r="B311" s="29">
        <v>11</v>
      </c>
      <c r="C311" s="30" t="s">
        <v>25</v>
      </c>
      <c r="D311" s="31">
        <v>3862</v>
      </c>
      <c r="E311" s="32" t="s">
        <v>286</v>
      </c>
      <c r="F311" s="32"/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s="35" customFormat="1" ht="94.5">
      <c r="A312" s="431" t="s">
        <v>455</v>
      </c>
      <c r="B312" s="431"/>
      <c r="C312" s="431"/>
      <c r="D312" s="431"/>
      <c r="E312" s="20" t="s">
        <v>32</v>
      </c>
      <c r="F312" s="51" t="s">
        <v>449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  <c r="V312" s="1"/>
      <c r="W312" s="1"/>
      <c r="X312" s="1"/>
      <c r="Y312" s="74"/>
    </row>
    <row r="313" spans="1:25" s="36" customFormat="1" ht="15.75" hidden="1">
      <c r="A313" s="24" t="s">
        <v>2</v>
      </c>
      <c r="B313" s="25">
        <v>11</v>
      </c>
      <c r="C313" s="26" t="s">
        <v>25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32"/>
    </row>
    <row r="314" spans="1:25" hidden="1">
      <c r="A314" s="28" t="s">
        <v>2</v>
      </c>
      <c r="B314" s="29">
        <v>11</v>
      </c>
      <c r="C314" s="30" t="s">
        <v>25</v>
      </c>
      <c r="D314" s="31">
        <v>3235</v>
      </c>
      <c r="E314" s="32" t="s">
        <v>42</v>
      </c>
      <c r="F314" s="32"/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>
      <c r="A315" s="24" t="s">
        <v>2</v>
      </c>
      <c r="B315" s="25">
        <v>11</v>
      </c>
      <c r="C315" s="26" t="s">
        <v>25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57"/>
      <c r="W315" s="57"/>
      <c r="X315" s="57"/>
      <c r="Y315" s="12"/>
    </row>
    <row r="316" spans="1:25" s="23" customFormat="1" ht="15.75" hidden="1">
      <c r="A316" s="28" t="s">
        <v>2</v>
      </c>
      <c r="B316" s="29">
        <v>11</v>
      </c>
      <c r="C316" s="30" t="s">
        <v>25</v>
      </c>
      <c r="D316" s="31">
        <v>3294</v>
      </c>
      <c r="E316" s="32" t="s">
        <v>37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57"/>
      <c r="W316" s="57"/>
      <c r="X316" s="57"/>
      <c r="Y316" s="12"/>
    </row>
    <row r="317" spans="1:25" s="23" customFormat="1" ht="94.5">
      <c r="A317" s="431" t="s">
        <v>454</v>
      </c>
      <c r="B317" s="431"/>
      <c r="C317" s="431"/>
      <c r="D317" s="431"/>
      <c r="E317" s="20" t="s">
        <v>57</v>
      </c>
      <c r="F317" s="51" t="s">
        <v>449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57"/>
      <c r="W317" s="57"/>
      <c r="X317" s="57"/>
      <c r="Y317" s="12"/>
    </row>
    <row r="318" spans="1:25" s="23" customFormat="1" ht="15.75" hidden="1">
      <c r="A318" s="24" t="s">
        <v>68</v>
      </c>
      <c r="B318" s="24">
        <v>11</v>
      </c>
      <c r="C318" s="52" t="s">
        <v>25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57"/>
      <c r="W318" s="57"/>
      <c r="X318" s="57"/>
      <c r="Y318" s="12"/>
    </row>
    <row r="319" spans="1:25" hidden="1">
      <c r="A319" s="28" t="s">
        <v>68</v>
      </c>
      <c r="B319" s="28">
        <v>11</v>
      </c>
      <c r="C319" s="53" t="s">
        <v>25</v>
      </c>
      <c r="D319" s="31">
        <v>3232</v>
      </c>
      <c r="E319" s="32" t="s">
        <v>118</v>
      </c>
      <c r="F319" s="32"/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>
      <c r="A320" s="28" t="s">
        <v>68</v>
      </c>
      <c r="B320" s="28">
        <v>11</v>
      </c>
      <c r="C320" s="53" t="s">
        <v>25</v>
      </c>
      <c r="D320" s="31">
        <v>3237</v>
      </c>
      <c r="E320" s="32" t="s">
        <v>36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57"/>
      <c r="W320" s="57"/>
      <c r="X320" s="57"/>
      <c r="Y320" s="12"/>
    </row>
    <row r="321" spans="1:25" hidden="1">
      <c r="A321" s="28" t="s">
        <v>68</v>
      </c>
      <c r="B321" s="28">
        <v>11</v>
      </c>
      <c r="C321" s="53" t="s">
        <v>25</v>
      </c>
      <c r="D321" s="31">
        <v>3238</v>
      </c>
      <c r="E321" s="32" t="s">
        <v>122</v>
      </c>
      <c r="F321" s="32"/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>
      <c r="A322" s="24" t="s">
        <v>68</v>
      </c>
      <c r="B322" s="24">
        <v>11</v>
      </c>
      <c r="C322" s="52" t="s">
        <v>25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57"/>
      <c r="W322" s="57"/>
      <c r="X322" s="57"/>
      <c r="Y322" s="12"/>
    </row>
    <row r="323" spans="1:25" hidden="1">
      <c r="A323" s="28" t="s">
        <v>68</v>
      </c>
      <c r="B323" s="28">
        <v>11</v>
      </c>
      <c r="C323" s="53" t="s">
        <v>25</v>
      </c>
      <c r="D323" s="31">
        <v>4126</v>
      </c>
      <c r="E323" s="32" t="s">
        <v>4</v>
      </c>
      <c r="F323" s="32"/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>
      <c r="A324" s="24" t="s">
        <v>68</v>
      </c>
      <c r="B324" s="24">
        <v>11</v>
      </c>
      <c r="C324" s="52" t="s">
        <v>25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57"/>
      <c r="W324" s="57"/>
      <c r="X324" s="57"/>
      <c r="Y324" s="12"/>
    </row>
    <row r="325" spans="1:25" s="23" customFormat="1" ht="15.75" hidden="1">
      <c r="A325" s="28" t="s">
        <v>68</v>
      </c>
      <c r="B325" s="28">
        <v>11</v>
      </c>
      <c r="C325" s="53" t="s">
        <v>25</v>
      </c>
      <c r="D325" s="31">
        <v>4221</v>
      </c>
      <c r="E325" s="32" t="s">
        <v>129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57"/>
      <c r="W325" s="57"/>
      <c r="X325" s="57"/>
      <c r="Y325" s="12"/>
    </row>
    <row r="326" spans="1:25" hidden="1">
      <c r="A326" s="28" t="s">
        <v>68</v>
      </c>
      <c r="B326" s="28">
        <v>11</v>
      </c>
      <c r="C326" s="53" t="s">
        <v>25</v>
      </c>
      <c r="D326" s="31">
        <v>4222</v>
      </c>
      <c r="E326" s="32" t="s">
        <v>130</v>
      </c>
      <c r="F326" s="32"/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>
      <c r="A327" s="28" t="s">
        <v>68</v>
      </c>
      <c r="B327" s="28">
        <v>11</v>
      </c>
      <c r="C327" s="53" t="s">
        <v>25</v>
      </c>
      <c r="D327" s="31">
        <v>4223</v>
      </c>
      <c r="E327" s="32"/>
      <c r="F327" s="32"/>
      <c r="G327" s="1"/>
      <c r="H327" s="1"/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>
      <c r="A328" s="24" t="s">
        <v>68</v>
      </c>
      <c r="B328" s="24">
        <v>11</v>
      </c>
      <c r="C328" s="52" t="s">
        <v>25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57"/>
      <c r="W328" s="57"/>
      <c r="X328" s="57"/>
      <c r="Y328" s="12"/>
    </row>
    <row r="329" spans="1:25" s="23" customFormat="1" ht="15.75" hidden="1">
      <c r="A329" s="28" t="s">
        <v>68</v>
      </c>
      <c r="B329" s="28">
        <v>11</v>
      </c>
      <c r="C329" s="53" t="s">
        <v>25</v>
      </c>
      <c r="D329" s="31">
        <v>4262</v>
      </c>
      <c r="E329" s="32" t="s">
        <v>148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57"/>
      <c r="W329" s="57"/>
      <c r="X329" s="57"/>
      <c r="Y329" s="12"/>
    </row>
    <row r="330" spans="1:25" s="23" customFormat="1" ht="15.75" hidden="1">
      <c r="A330" s="24" t="s">
        <v>68</v>
      </c>
      <c r="B330" s="24">
        <v>11</v>
      </c>
      <c r="C330" s="52" t="s">
        <v>25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57"/>
      <c r="W330" s="57"/>
      <c r="X330" s="57"/>
      <c r="Y330" s="12"/>
    </row>
    <row r="331" spans="1:25" hidden="1">
      <c r="A331" s="28" t="s">
        <v>68</v>
      </c>
      <c r="B331" s="28">
        <v>11</v>
      </c>
      <c r="C331" s="53" t="s">
        <v>25</v>
      </c>
      <c r="D331" s="56">
        <v>4511</v>
      </c>
      <c r="E331" s="32" t="s">
        <v>136</v>
      </c>
      <c r="F331" s="32"/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>
      <c r="A332" s="431" t="s">
        <v>453</v>
      </c>
      <c r="B332" s="431"/>
      <c r="C332" s="431"/>
      <c r="D332" s="431"/>
      <c r="E332" s="20" t="s">
        <v>58</v>
      </c>
      <c r="F332" s="51" t="s">
        <v>449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>
      <c r="A333" s="24" t="s">
        <v>70</v>
      </c>
      <c r="B333" s="25">
        <v>11</v>
      </c>
      <c r="C333" s="26" t="s">
        <v>25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57"/>
      <c r="W333" s="57"/>
      <c r="X333" s="57"/>
      <c r="Y333" s="12"/>
    </row>
    <row r="334" spans="1:25" hidden="1">
      <c r="A334" s="28" t="s">
        <v>70</v>
      </c>
      <c r="B334" s="29">
        <v>11</v>
      </c>
      <c r="C334" s="30" t="s">
        <v>25</v>
      </c>
      <c r="D334" s="31">
        <v>3213</v>
      </c>
      <c r="E334" s="32" t="s">
        <v>112</v>
      </c>
      <c r="F334" s="32"/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>
      <c r="A335" s="24" t="s">
        <v>70</v>
      </c>
      <c r="B335" s="25">
        <v>11</v>
      </c>
      <c r="C335" s="26" t="s">
        <v>25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57"/>
      <c r="W335" s="57"/>
      <c r="X335" s="57"/>
      <c r="Y335" s="12"/>
    </row>
    <row r="336" spans="1:25" hidden="1">
      <c r="A336" s="28" t="s">
        <v>70</v>
      </c>
      <c r="B336" s="29">
        <v>11</v>
      </c>
      <c r="C336" s="30" t="s">
        <v>25</v>
      </c>
      <c r="D336" s="31">
        <v>3232</v>
      </c>
      <c r="E336" s="32" t="s">
        <v>118</v>
      </c>
      <c r="F336" s="32"/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>
      <c r="A337" s="24" t="s">
        <v>70</v>
      </c>
      <c r="B337" s="25">
        <v>11</v>
      </c>
      <c r="C337" s="26" t="s">
        <v>25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57"/>
      <c r="W337" s="57"/>
      <c r="X337" s="57"/>
      <c r="Y337" s="12"/>
    </row>
    <row r="338" spans="1:25" hidden="1">
      <c r="A338" s="28" t="s">
        <v>70</v>
      </c>
      <c r="B338" s="29">
        <v>11</v>
      </c>
      <c r="C338" s="30" t="s">
        <v>25</v>
      </c>
      <c r="D338" s="31">
        <v>4262</v>
      </c>
      <c r="E338" s="32" t="s">
        <v>148</v>
      </c>
      <c r="F338" s="32"/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>
      <c r="A339" s="431" t="s">
        <v>452</v>
      </c>
      <c r="B339" s="431"/>
      <c r="C339" s="431"/>
      <c r="D339" s="431"/>
      <c r="E339" s="20" t="s">
        <v>228</v>
      </c>
      <c r="F339" s="51" t="s">
        <v>449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>
      <c r="A340" s="24" t="s">
        <v>169</v>
      </c>
      <c r="B340" s="25">
        <v>11</v>
      </c>
      <c r="C340" s="26" t="s">
        <v>25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57"/>
      <c r="W340" s="57"/>
      <c r="X340" s="57"/>
      <c r="Y340" s="12"/>
    </row>
    <row r="341" spans="1:25" hidden="1">
      <c r="A341" s="28" t="s">
        <v>169</v>
      </c>
      <c r="B341" s="29">
        <v>11</v>
      </c>
      <c r="C341" s="30" t="s">
        <v>25</v>
      </c>
      <c r="D341" s="31">
        <v>3721</v>
      </c>
      <c r="E341" s="32" t="s">
        <v>149</v>
      </c>
      <c r="F341" s="32"/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>
      <c r="A342" s="431" t="s">
        <v>451</v>
      </c>
      <c r="B342" s="432"/>
      <c r="C342" s="432"/>
      <c r="D342" s="432"/>
      <c r="E342" s="20" t="s">
        <v>287</v>
      </c>
      <c r="F342" s="51" t="s">
        <v>449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36" customFormat="1" ht="15.75" hidden="1">
      <c r="A343" s="24" t="s">
        <v>224</v>
      </c>
      <c r="B343" s="25">
        <v>11</v>
      </c>
      <c r="C343" s="26" t="s">
        <v>25</v>
      </c>
      <c r="D343" s="42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32"/>
    </row>
    <row r="344" spans="1:25" s="35" customFormat="1" hidden="1">
      <c r="A344" s="28" t="s">
        <v>224</v>
      </c>
      <c r="B344" s="29">
        <v>11</v>
      </c>
      <c r="C344" s="30" t="s">
        <v>25</v>
      </c>
      <c r="D344" s="31">
        <v>3237</v>
      </c>
      <c r="E344" s="32" t="s">
        <v>36</v>
      </c>
      <c r="F344" s="32"/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  <c r="V344" s="1"/>
      <c r="W344" s="1"/>
      <c r="X344" s="1"/>
      <c r="Y344" s="74"/>
    </row>
    <row r="345" spans="1:25" s="36" customFormat="1" ht="15.75" hidden="1">
      <c r="A345" s="24" t="s">
        <v>224</v>
      </c>
      <c r="B345" s="25">
        <v>12</v>
      </c>
      <c r="C345" s="26" t="s">
        <v>25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32"/>
    </row>
    <row r="346" spans="1:25" s="35" customFormat="1" ht="36" hidden="1" customHeight="1">
      <c r="A346" s="28" t="s">
        <v>224</v>
      </c>
      <c r="B346" s="29">
        <v>12</v>
      </c>
      <c r="C346" s="30" t="s">
        <v>25</v>
      </c>
      <c r="D346" s="31">
        <v>4126</v>
      </c>
      <c r="E346" s="32" t="s">
        <v>4</v>
      </c>
      <c r="F346" s="38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  <c r="V346" s="1"/>
      <c r="W346" s="1"/>
      <c r="X346" s="1"/>
      <c r="Y346" s="74"/>
    </row>
    <row r="347" spans="1:25" s="36" customFormat="1" ht="15.75" hidden="1">
      <c r="A347" s="24" t="s">
        <v>224</v>
      </c>
      <c r="B347" s="25">
        <v>51</v>
      </c>
      <c r="C347" s="26" t="s">
        <v>25</v>
      </c>
      <c r="D347" s="27">
        <v>412</v>
      </c>
      <c r="E347" s="20"/>
      <c r="F347" s="40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32"/>
    </row>
    <row r="348" spans="1:25" s="36" customFormat="1" ht="33.75" hidden="1" customHeight="1">
      <c r="A348" s="28" t="s">
        <v>224</v>
      </c>
      <c r="B348" s="29">
        <v>51</v>
      </c>
      <c r="C348" s="30" t="s">
        <v>25</v>
      </c>
      <c r="D348" s="31">
        <v>4126</v>
      </c>
      <c r="E348" s="32" t="s">
        <v>4</v>
      </c>
      <c r="F348" s="38"/>
      <c r="G348" s="1">
        <v>1850000</v>
      </c>
      <c r="H348" s="59"/>
      <c r="I348" s="1">
        <v>1850000</v>
      </c>
      <c r="J348" s="59"/>
      <c r="K348" s="1">
        <v>0</v>
      </c>
      <c r="L348" s="33">
        <f t="shared" si="149"/>
        <v>0</v>
      </c>
      <c r="M348" s="1">
        <v>1230000</v>
      </c>
      <c r="N348" s="59"/>
      <c r="O348" s="1"/>
      <c r="P348" s="59"/>
      <c r="Q348" s="1">
        <v>0</v>
      </c>
      <c r="R348" s="1">
        <v>0</v>
      </c>
      <c r="S348" s="59"/>
      <c r="T348" s="1">
        <v>0</v>
      </c>
      <c r="U348" s="59"/>
      <c r="V348" s="21"/>
      <c r="W348" s="21"/>
      <c r="X348" s="21"/>
      <c r="Y348" s="132"/>
    </row>
    <row r="349" spans="1:25" ht="94.5">
      <c r="A349" s="431" t="s">
        <v>450</v>
      </c>
      <c r="B349" s="432"/>
      <c r="C349" s="432"/>
      <c r="D349" s="432"/>
      <c r="E349" s="20" t="s">
        <v>266</v>
      </c>
      <c r="F349" s="51" t="s">
        <v>449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>
      <c r="A350" s="24" t="s">
        <v>279</v>
      </c>
      <c r="B350" s="25">
        <v>11</v>
      </c>
      <c r="C350" s="26" t="s">
        <v>25</v>
      </c>
      <c r="D350" s="42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57"/>
      <c r="W350" s="57"/>
      <c r="X350" s="57"/>
      <c r="Y350" s="12"/>
    </row>
    <row r="351" spans="1:25" ht="35.25" hidden="1" customHeight="1">
      <c r="A351" s="28" t="s">
        <v>279</v>
      </c>
      <c r="B351" s="29">
        <v>11</v>
      </c>
      <c r="C351" s="30" t="s">
        <v>25</v>
      </c>
      <c r="D351" s="31">
        <v>3821</v>
      </c>
      <c r="E351" s="32" t="s">
        <v>38</v>
      </c>
      <c r="F351" s="32"/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>
      <c r="A352" s="431" t="s">
        <v>553</v>
      </c>
      <c r="B352" s="431"/>
      <c r="C352" s="431"/>
      <c r="D352" s="431"/>
      <c r="E352" s="20" t="s">
        <v>329</v>
      </c>
      <c r="F352" s="51" t="s">
        <v>449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>
      <c r="A353" s="24" t="s">
        <v>370</v>
      </c>
      <c r="B353" s="25">
        <v>11</v>
      </c>
      <c r="C353" s="26" t="s">
        <v>25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57"/>
      <c r="W353" s="57"/>
      <c r="X353" s="57"/>
      <c r="Y353" s="12"/>
    </row>
    <row r="354" spans="1:25" ht="35.25" hidden="1" customHeight="1">
      <c r="A354" s="28" t="s">
        <v>370</v>
      </c>
      <c r="B354" s="29">
        <v>11</v>
      </c>
      <c r="C354" s="30" t="s">
        <v>25</v>
      </c>
      <c r="D354" s="31">
        <v>3821</v>
      </c>
      <c r="E354" s="32" t="s">
        <v>38</v>
      </c>
      <c r="F354" s="38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>
      <c r="A355" s="436" t="s">
        <v>386</v>
      </c>
      <c r="B355" s="436"/>
      <c r="C355" s="436"/>
      <c r="D355" s="436"/>
      <c r="E355" s="436"/>
      <c r="F355" s="436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>
      <c r="A356" s="431" t="s">
        <v>14</v>
      </c>
      <c r="B356" s="432"/>
      <c r="C356" s="432"/>
      <c r="D356" s="432"/>
      <c r="E356" s="20" t="s">
        <v>288</v>
      </c>
      <c r="F356" s="20" t="s">
        <v>342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>
      <c r="A357" s="24" t="s">
        <v>14</v>
      </c>
      <c r="B357" s="25">
        <v>11</v>
      </c>
      <c r="C357" s="52" t="s">
        <v>25</v>
      </c>
      <c r="D357" s="42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57"/>
      <c r="W357" s="57"/>
      <c r="X357" s="57"/>
      <c r="Y357" s="12"/>
    </row>
    <row r="358" spans="1:25" ht="15.75" hidden="1">
      <c r="A358" s="28" t="s">
        <v>14</v>
      </c>
      <c r="B358" s="29">
        <v>11</v>
      </c>
      <c r="C358" s="53" t="s">
        <v>25</v>
      </c>
      <c r="D358" s="31">
        <v>3111</v>
      </c>
      <c r="E358" s="32" t="s">
        <v>19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>
      <c r="A359" s="28" t="s">
        <v>14</v>
      </c>
      <c r="B359" s="29">
        <v>11</v>
      </c>
      <c r="C359" s="53" t="s">
        <v>25</v>
      </c>
      <c r="D359" s="31">
        <v>3113</v>
      </c>
      <c r="E359" s="32" t="s">
        <v>20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>
      <c r="A360" s="28" t="s">
        <v>14</v>
      </c>
      <c r="B360" s="29">
        <v>11</v>
      </c>
      <c r="C360" s="53" t="s">
        <v>25</v>
      </c>
      <c r="D360" s="31">
        <v>3114</v>
      </c>
      <c r="E360" s="32" t="s">
        <v>21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>
      <c r="A361" s="24" t="s">
        <v>14</v>
      </c>
      <c r="B361" s="25">
        <v>11</v>
      </c>
      <c r="C361" s="52" t="s">
        <v>25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57"/>
      <c r="W361" s="57"/>
      <c r="X361" s="57"/>
      <c r="Y361" s="12"/>
    </row>
    <row r="362" spans="1:25" ht="15.75" hidden="1">
      <c r="A362" s="28" t="s">
        <v>14</v>
      </c>
      <c r="B362" s="29">
        <v>11</v>
      </c>
      <c r="C362" s="53" t="s">
        <v>25</v>
      </c>
      <c r="D362" s="31">
        <v>3121</v>
      </c>
      <c r="E362" s="32" t="s">
        <v>22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>
      <c r="A363" s="24" t="s">
        <v>14</v>
      </c>
      <c r="B363" s="25">
        <v>11</v>
      </c>
      <c r="C363" s="52" t="s">
        <v>25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57"/>
      <c r="W363" s="57"/>
      <c r="X363" s="57"/>
      <c r="Y363" s="12"/>
    </row>
    <row r="364" spans="1:25" ht="15.75" hidden="1">
      <c r="A364" s="28" t="s">
        <v>14</v>
      </c>
      <c r="B364" s="29">
        <v>11</v>
      </c>
      <c r="C364" s="53" t="s">
        <v>25</v>
      </c>
      <c r="D364" s="31">
        <v>3131</v>
      </c>
      <c r="E364" s="32" t="s">
        <v>211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>
      <c r="A365" s="28" t="s">
        <v>14</v>
      </c>
      <c r="B365" s="29">
        <v>11</v>
      </c>
      <c r="C365" s="53" t="s">
        <v>25</v>
      </c>
      <c r="D365" s="31">
        <v>3132</v>
      </c>
      <c r="E365" s="32" t="s">
        <v>280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>
      <c r="A366" s="28" t="s">
        <v>14</v>
      </c>
      <c r="B366" s="29">
        <v>11</v>
      </c>
      <c r="C366" s="53" t="s">
        <v>25</v>
      </c>
      <c r="D366" s="31">
        <v>3133</v>
      </c>
      <c r="E366" s="32" t="s">
        <v>258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>
      <c r="A367" s="24" t="s">
        <v>14</v>
      </c>
      <c r="B367" s="25">
        <v>11</v>
      </c>
      <c r="C367" s="52" t="s">
        <v>25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57"/>
      <c r="W367" s="57"/>
      <c r="X367" s="57"/>
      <c r="Y367" s="12"/>
    </row>
    <row r="368" spans="1:25" ht="15.75" hidden="1">
      <c r="A368" s="28" t="s">
        <v>14</v>
      </c>
      <c r="B368" s="29">
        <v>11</v>
      </c>
      <c r="C368" s="53" t="s">
        <v>25</v>
      </c>
      <c r="D368" s="31">
        <v>3211</v>
      </c>
      <c r="E368" s="32" t="s">
        <v>110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>
      <c r="A369" s="28" t="s">
        <v>14</v>
      </c>
      <c r="B369" s="29">
        <v>11</v>
      </c>
      <c r="C369" s="53" t="s">
        <v>25</v>
      </c>
      <c r="D369" s="31">
        <v>3212</v>
      </c>
      <c r="E369" s="32" t="s">
        <v>111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>
      <c r="A370" s="28" t="s">
        <v>14</v>
      </c>
      <c r="B370" s="29">
        <v>11</v>
      </c>
      <c r="C370" s="53" t="s">
        <v>25</v>
      </c>
      <c r="D370" s="31">
        <v>3213</v>
      </c>
      <c r="E370" s="32" t="s">
        <v>143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>
      <c r="A371" s="28" t="s">
        <v>14</v>
      </c>
      <c r="B371" s="29">
        <v>11</v>
      </c>
      <c r="C371" s="53" t="s">
        <v>25</v>
      </c>
      <c r="D371" s="31">
        <v>3214</v>
      </c>
      <c r="E371" s="32" t="s">
        <v>234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>
      <c r="A372" s="24" t="s">
        <v>14</v>
      </c>
      <c r="B372" s="25">
        <v>11</v>
      </c>
      <c r="C372" s="52" t="s">
        <v>25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57"/>
      <c r="W372" s="57"/>
      <c r="X372" s="57"/>
      <c r="Y372" s="12"/>
    </row>
    <row r="373" spans="1:25" ht="15.75" hidden="1">
      <c r="A373" s="28" t="s">
        <v>14</v>
      </c>
      <c r="B373" s="29">
        <v>11</v>
      </c>
      <c r="C373" s="53" t="s">
        <v>25</v>
      </c>
      <c r="D373" s="31">
        <v>3221</v>
      </c>
      <c r="E373" s="32" t="s">
        <v>113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>
      <c r="A374" s="28" t="s">
        <v>14</v>
      </c>
      <c r="B374" s="29">
        <v>11</v>
      </c>
      <c r="C374" s="53" t="s">
        <v>25</v>
      </c>
      <c r="D374" s="31">
        <v>3223</v>
      </c>
      <c r="E374" s="32" t="s">
        <v>115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>
      <c r="A375" s="28" t="s">
        <v>14</v>
      </c>
      <c r="B375" s="29">
        <v>11</v>
      </c>
      <c r="C375" s="53" t="s">
        <v>25</v>
      </c>
      <c r="D375" s="31">
        <v>3227</v>
      </c>
      <c r="E375" s="32" t="s">
        <v>235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>
      <c r="A376" s="24" t="s">
        <v>14</v>
      </c>
      <c r="B376" s="25">
        <v>11</v>
      </c>
      <c r="C376" s="52" t="s">
        <v>25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57"/>
      <c r="W376" s="57"/>
      <c r="X376" s="57"/>
      <c r="Y376" s="12"/>
    </row>
    <row r="377" spans="1:25" ht="15.75" hidden="1">
      <c r="A377" s="28" t="s">
        <v>14</v>
      </c>
      <c r="B377" s="29">
        <v>11</v>
      </c>
      <c r="C377" s="53" t="s">
        <v>25</v>
      </c>
      <c r="D377" s="31">
        <v>3231</v>
      </c>
      <c r="E377" s="32" t="s">
        <v>117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>
      <c r="A378" s="28" t="s">
        <v>14</v>
      </c>
      <c r="B378" s="29">
        <v>11</v>
      </c>
      <c r="C378" s="53" t="s">
        <v>25</v>
      </c>
      <c r="D378" s="31">
        <v>3232</v>
      </c>
      <c r="E378" s="32" t="s">
        <v>118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>
      <c r="A379" s="28" t="s">
        <v>14</v>
      </c>
      <c r="B379" s="29">
        <v>11</v>
      </c>
      <c r="C379" s="53" t="s">
        <v>25</v>
      </c>
      <c r="D379" s="31">
        <v>3233</v>
      </c>
      <c r="E379" s="32" t="s">
        <v>119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>
      <c r="A380" s="28" t="s">
        <v>14</v>
      </c>
      <c r="B380" s="29">
        <v>11</v>
      </c>
      <c r="C380" s="53" t="s">
        <v>25</v>
      </c>
      <c r="D380" s="31">
        <v>3234</v>
      </c>
      <c r="E380" s="32" t="s">
        <v>120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>
      <c r="A381" s="28" t="s">
        <v>14</v>
      </c>
      <c r="B381" s="29">
        <v>11</v>
      </c>
      <c r="C381" s="53" t="s">
        <v>25</v>
      </c>
      <c r="D381" s="31">
        <v>3235</v>
      </c>
      <c r="E381" s="32" t="s">
        <v>42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>
      <c r="A382" s="28" t="s">
        <v>14</v>
      </c>
      <c r="B382" s="29">
        <v>11</v>
      </c>
      <c r="C382" s="53" t="s">
        <v>25</v>
      </c>
      <c r="D382" s="31">
        <v>3236</v>
      </c>
      <c r="E382" s="32" t="s">
        <v>121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>
      <c r="A383" s="28" t="s">
        <v>14</v>
      </c>
      <c r="B383" s="29">
        <v>11</v>
      </c>
      <c r="C383" s="53" t="s">
        <v>25</v>
      </c>
      <c r="D383" s="31">
        <v>3237</v>
      </c>
      <c r="E383" s="32" t="s">
        <v>36</v>
      </c>
      <c r="F383" s="32"/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>
      <c r="A384" s="28" t="s">
        <v>14</v>
      </c>
      <c r="B384" s="29">
        <v>11</v>
      </c>
      <c r="C384" s="53" t="s">
        <v>25</v>
      </c>
      <c r="D384" s="31">
        <v>3239</v>
      </c>
      <c r="E384" s="32" t="s">
        <v>41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57"/>
      <c r="W384" s="57"/>
      <c r="X384" s="57"/>
      <c r="Y384" s="12"/>
    </row>
    <row r="385" spans="1:25" s="23" customFormat="1" ht="15.75" hidden="1">
      <c r="A385" s="24" t="s">
        <v>14</v>
      </c>
      <c r="B385" s="25">
        <v>11</v>
      </c>
      <c r="C385" s="52" t="s">
        <v>25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57"/>
      <c r="W385" s="57"/>
      <c r="X385" s="57"/>
      <c r="Y385" s="12"/>
    </row>
    <row r="386" spans="1:25" s="23" customFormat="1" ht="15.75" hidden="1">
      <c r="A386" s="28" t="s">
        <v>14</v>
      </c>
      <c r="B386" s="29">
        <v>11</v>
      </c>
      <c r="C386" s="53" t="s">
        <v>25</v>
      </c>
      <c r="D386" s="46" t="s">
        <v>429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12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57"/>
      <c r="W386" s="57"/>
      <c r="X386" s="57"/>
      <c r="Y386" s="12"/>
    </row>
    <row r="387" spans="1:25" s="23" customFormat="1" ht="15.75" hidden="1">
      <c r="A387" s="24" t="s">
        <v>14</v>
      </c>
      <c r="B387" s="25">
        <v>11</v>
      </c>
      <c r="C387" s="52" t="s">
        <v>25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57"/>
      <c r="W387" s="57"/>
      <c r="X387" s="57"/>
      <c r="Y387" s="12"/>
    </row>
    <row r="388" spans="1:25" ht="30" hidden="1">
      <c r="A388" s="28" t="s">
        <v>14</v>
      </c>
      <c r="B388" s="29">
        <v>11</v>
      </c>
      <c r="C388" s="53" t="s">
        <v>25</v>
      </c>
      <c r="D388" s="31">
        <v>3291</v>
      </c>
      <c r="E388" s="32" t="s">
        <v>109</v>
      </c>
      <c r="F388" s="32"/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>
      <c r="A389" s="28" t="s">
        <v>14</v>
      </c>
      <c r="B389" s="29">
        <v>11</v>
      </c>
      <c r="C389" s="53" t="s">
        <v>25</v>
      </c>
      <c r="D389" s="31">
        <v>3293</v>
      </c>
      <c r="E389" s="32" t="s">
        <v>124</v>
      </c>
      <c r="F389" s="32"/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>
      <c r="A390" s="28" t="s">
        <v>14</v>
      </c>
      <c r="B390" s="29">
        <v>11</v>
      </c>
      <c r="C390" s="53" t="s">
        <v>25</v>
      </c>
      <c r="D390" s="31">
        <v>3294</v>
      </c>
      <c r="E390" s="32" t="s">
        <v>37</v>
      </c>
      <c r="F390" s="32"/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>
      <c r="A391" s="28" t="s">
        <v>14</v>
      </c>
      <c r="B391" s="29">
        <v>11</v>
      </c>
      <c r="C391" s="53" t="s">
        <v>25</v>
      </c>
      <c r="D391" s="31">
        <v>3295</v>
      </c>
      <c r="E391" s="32" t="s">
        <v>237</v>
      </c>
      <c r="F391" s="32"/>
      <c r="G391" s="1">
        <v>1000</v>
      </c>
      <c r="H391" s="1">
        <v>1000</v>
      </c>
      <c r="I391" s="1">
        <v>1000</v>
      </c>
      <c r="J391" s="1">
        <v>1000</v>
      </c>
      <c r="K391" s="1"/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>
      <c r="A392" s="28" t="s">
        <v>14</v>
      </c>
      <c r="B392" s="29">
        <v>11</v>
      </c>
      <c r="C392" s="53" t="s">
        <v>25</v>
      </c>
      <c r="D392" s="31">
        <v>3299</v>
      </c>
      <c r="E392" s="32" t="s">
        <v>125</v>
      </c>
      <c r="F392" s="32"/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>
      <c r="A393" s="24" t="s">
        <v>14</v>
      </c>
      <c r="B393" s="25">
        <v>11</v>
      </c>
      <c r="C393" s="52" t="s">
        <v>25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57"/>
      <c r="W393" s="57"/>
      <c r="X393" s="57"/>
      <c r="Y393" s="12"/>
    </row>
    <row r="394" spans="1:25" hidden="1">
      <c r="A394" s="28" t="s">
        <v>14</v>
      </c>
      <c r="B394" s="29">
        <v>11</v>
      </c>
      <c r="C394" s="53" t="s">
        <v>25</v>
      </c>
      <c r="D394" s="31">
        <v>3431</v>
      </c>
      <c r="E394" s="32" t="s">
        <v>153</v>
      </c>
      <c r="F394" s="32"/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>
      <c r="A395" s="28" t="s">
        <v>14</v>
      </c>
      <c r="B395" s="29">
        <v>11</v>
      </c>
      <c r="C395" s="53" t="s">
        <v>25</v>
      </c>
      <c r="D395" s="31">
        <v>3433</v>
      </c>
      <c r="E395" s="32" t="s">
        <v>126</v>
      </c>
      <c r="F395" s="32"/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>
      <c r="A396" s="24" t="s">
        <v>14</v>
      </c>
      <c r="B396" s="25">
        <v>11</v>
      </c>
      <c r="C396" s="52" t="s">
        <v>25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57"/>
      <c r="W396" s="57"/>
      <c r="X396" s="57"/>
      <c r="Y396" s="12"/>
    </row>
    <row r="397" spans="1:25" hidden="1">
      <c r="A397" s="28" t="s">
        <v>14</v>
      </c>
      <c r="B397" s="29">
        <v>11</v>
      </c>
      <c r="C397" s="53" t="s">
        <v>25</v>
      </c>
      <c r="D397" s="31">
        <v>3721</v>
      </c>
      <c r="E397" s="32" t="s">
        <v>232</v>
      </c>
      <c r="F397" s="32"/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>
      <c r="A398" s="24" t="s">
        <v>14</v>
      </c>
      <c r="B398" s="25">
        <v>31</v>
      </c>
      <c r="C398" s="52" t="s">
        <v>25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57"/>
      <c r="W398" s="57"/>
      <c r="X398" s="57"/>
      <c r="Y398" s="12"/>
    </row>
    <row r="399" spans="1:25" s="23" customFormat="1" ht="30" hidden="1">
      <c r="A399" s="28" t="s">
        <v>14</v>
      </c>
      <c r="B399" s="29">
        <v>31</v>
      </c>
      <c r="C399" s="53" t="s">
        <v>25</v>
      </c>
      <c r="D399" s="31">
        <v>3291</v>
      </c>
      <c r="E399" s="32" t="s">
        <v>109</v>
      </c>
      <c r="F399" s="32"/>
      <c r="G399" s="1">
        <v>3000000</v>
      </c>
      <c r="H399" s="59"/>
      <c r="I399" s="1">
        <v>3000000</v>
      </c>
      <c r="J399" s="59"/>
      <c r="K399" s="1">
        <v>2100081.64</v>
      </c>
      <c r="L399" s="33">
        <f t="shared" si="186"/>
        <v>70.002721333333341</v>
      </c>
      <c r="M399" s="1">
        <v>3000000</v>
      </c>
      <c r="N399" s="59"/>
      <c r="O399" s="1">
        <v>3000000</v>
      </c>
      <c r="P399" s="59"/>
      <c r="Q399" s="1">
        <v>3000000</v>
      </c>
      <c r="R399" s="1">
        <v>3000000</v>
      </c>
      <c r="S399" s="59"/>
      <c r="T399" s="1">
        <v>3000000</v>
      </c>
      <c r="U399" s="59"/>
      <c r="V399" s="57"/>
      <c r="W399" s="57"/>
      <c r="X399" s="57"/>
      <c r="Y399" s="12"/>
    </row>
    <row r="400" spans="1:25" ht="63">
      <c r="A400" s="431" t="s">
        <v>8</v>
      </c>
      <c r="B400" s="431"/>
      <c r="C400" s="431"/>
      <c r="D400" s="431"/>
      <c r="E400" s="20" t="s">
        <v>363</v>
      </c>
      <c r="F400" s="20" t="s">
        <v>342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>
      <c r="A401" s="24" t="s">
        <v>8</v>
      </c>
      <c r="B401" s="25">
        <v>11</v>
      </c>
      <c r="C401" s="52" t="s">
        <v>25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57"/>
      <c r="W401" s="57"/>
      <c r="X401" s="57"/>
      <c r="Y401" s="12"/>
    </row>
    <row r="402" spans="1:25" ht="30" hidden="1">
      <c r="A402" s="28" t="s">
        <v>8</v>
      </c>
      <c r="B402" s="29">
        <v>11</v>
      </c>
      <c r="C402" s="53" t="s">
        <v>25</v>
      </c>
      <c r="D402" s="31">
        <v>3224</v>
      </c>
      <c r="E402" s="32" t="s">
        <v>144</v>
      </c>
      <c r="F402" s="32"/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>
      <c r="A403" s="28" t="s">
        <v>8</v>
      </c>
      <c r="B403" s="29">
        <v>11</v>
      </c>
      <c r="C403" s="53" t="s">
        <v>25</v>
      </c>
      <c r="D403" s="31">
        <v>3225</v>
      </c>
      <c r="E403" s="32" t="s">
        <v>290</v>
      </c>
      <c r="F403" s="38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>
      <c r="A404" s="24" t="s">
        <v>8</v>
      </c>
      <c r="B404" s="25">
        <v>11</v>
      </c>
      <c r="C404" s="52" t="s">
        <v>25</v>
      </c>
      <c r="D404" s="27">
        <v>323</v>
      </c>
      <c r="E404" s="20"/>
      <c r="F404" s="40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57"/>
      <c r="W404" s="57"/>
      <c r="X404" s="57"/>
      <c r="Y404" s="12"/>
    </row>
    <row r="405" spans="1:25" hidden="1">
      <c r="A405" s="28" t="s">
        <v>8</v>
      </c>
      <c r="B405" s="29">
        <v>11</v>
      </c>
      <c r="C405" s="53" t="s">
        <v>25</v>
      </c>
      <c r="D405" s="31">
        <v>3232</v>
      </c>
      <c r="E405" s="32" t="s">
        <v>118</v>
      </c>
      <c r="F405" s="32"/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>
      <c r="A406" s="28" t="s">
        <v>8</v>
      </c>
      <c r="B406" s="29">
        <v>11</v>
      </c>
      <c r="C406" s="53" t="s">
        <v>25</v>
      </c>
      <c r="D406" s="31">
        <v>3235</v>
      </c>
      <c r="E406" s="32" t="s">
        <v>42</v>
      </c>
      <c r="F406" s="32"/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>
      <c r="A407" s="24" t="s">
        <v>8</v>
      </c>
      <c r="B407" s="25">
        <v>11</v>
      </c>
      <c r="C407" s="52" t="s">
        <v>25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57"/>
      <c r="W407" s="57"/>
      <c r="X407" s="57"/>
      <c r="Y407" s="12"/>
    </row>
    <row r="408" spans="1:25" hidden="1">
      <c r="A408" s="28" t="s">
        <v>8</v>
      </c>
      <c r="B408" s="29">
        <v>11</v>
      </c>
      <c r="C408" s="53" t="s">
        <v>25</v>
      </c>
      <c r="D408" s="31">
        <v>3292</v>
      </c>
      <c r="E408" s="32" t="s">
        <v>123</v>
      </c>
      <c r="F408" s="32"/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>
      <c r="A409" s="24" t="s">
        <v>8</v>
      </c>
      <c r="B409" s="25">
        <v>11</v>
      </c>
      <c r="C409" s="52" t="s">
        <v>25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57"/>
      <c r="W409" s="57"/>
      <c r="X409" s="57"/>
      <c r="Y409" s="12"/>
    </row>
    <row r="410" spans="1:25" s="23" customFormat="1" ht="15.75" hidden="1">
      <c r="A410" s="28" t="s">
        <v>8</v>
      </c>
      <c r="B410" s="29">
        <v>11</v>
      </c>
      <c r="C410" s="53" t="s">
        <v>25</v>
      </c>
      <c r="D410" s="31">
        <v>4126</v>
      </c>
      <c r="E410" s="32" t="s">
        <v>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57"/>
      <c r="W410" s="57"/>
      <c r="X410" s="57"/>
      <c r="Y410" s="12"/>
    </row>
    <row r="411" spans="1:25" s="23" customFormat="1" ht="15.75" hidden="1">
      <c r="A411" s="24" t="s">
        <v>8</v>
      </c>
      <c r="B411" s="25">
        <v>11</v>
      </c>
      <c r="C411" s="52" t="s">
        <v>25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57"/>
      <c r="W411" s="57"/>
      <c r="X411" s="57"/>
      <c r="Y411" s="12"/>
    </row>
    <row r="412" spans="1:25" hidden="1">
      <c r="A412" s="28" t="s">
        <v>8</v>
      </c>
      <c r="B412" s="29">
        <v>11</v>
      </c>
      <c r="C412" s="53" t="s">
        <v>25</v>
      </c>
      <c r="D412" s="31">
        <v>4222</v>
      </c>
      <c r="E412" s="32" t="s">
        <v>130</v>
      </c>
      <c r="F412" s="32"/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>
      <c r="A413" s="28" t="s">
        <v>8</v>
      </c>
      <c r="B413" s="29">
        <v>11</v>
      </c>
      <c r="C413" s="53" t="s">
        <v>25</v>
      </c>
      <c r="D413" s="31">
        <v>4227</v>
      </c>
      <c r="E413" s="32" t="s">
        <v>132</v>
      </c>
      <c r="F413" s="32"/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>
      <c r="A414" s="24" t="s">
        <v>8</v>
      </c>
      <c r="B414" s="25">
        <v>11</v>
      </c>
      <c r="C414" s="52" t="s">
        <v>25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57"/>
      <c r="W414" s="57"/>
      <c r="X414" s="57"/>
      <c r="Y414" s="12"/>
    </row>
    <row r="415" spans="1:25" ht="15.75" hidden="1">
      <c r="A415" s="28" t="s">
        <v>8</v>
      </c>
      <c r="B415" s="29">
        <v>11</v>
      </c>
      <c r="C415" s="53" t="s">
        <v>25</v>
      </c>
      <c r="D415" s="31">
        <v>4231</v>
      </c>
      <c r="E415" s="32" t="s">
        <v>128</v>
      </c>
      <c r="F415" s="32"/>
      <c r="G415" s="1"/>
      <c r="H415" s="1"/>
      <c r="I415" s="1"/>
      <c r="J415" s="1"/>
      <c r="K415" s="1"/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>
      <c r="A416" s="24" t="s">
        <v>8</v>
      </c>
      <c r="B416" s="25">
        <v>11</v>
      </c>
      <c r="C416" s="52" t="s">
        <v>25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57"/>
      <c r="W416" s="57"/>
      <c r="X416" s="57"/>
      <c r="Y416" s="12"/>
    </row>
    <row r="417" spans="1:25" hidden="1">
      <c r="A417" s="28" t="s">
        <v>8</v>
      </c>
      <c r="B417" s="29">
        <v>11</v>
      </c>
      <c r="C417" s="53" t="s">
        <v>25</v>
      </c>
      <c r="D417" s="31">
        <v>4531</v>
      </c>
      <c r="E417" s="32" t="s">
        <v>145</v>
      </c>
      <c r="F417" s="32"/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>
      <c r="A418" s="431" t="s">
        <v>16</v>
      </c>
      <c r="B418" s="431"/>
      <c r="C418" s="431"/>
      <c r="D418" s="431"/>
      <c r="E418" s="20" t="s">
        <v>289</v>
      </c>
      <c r="F418" s="20" t="s">
        <v>342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>
      <c r="A419" s="24" t="s">
        <v>16</v>
      </c>
      <c r="B419" s="25">
        <v>11</v>
      </c>
      <c r="C419" s="26" t="s">
        <v>25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57"/>
      <c r="W419" s="57"/>
      <c r="X419" s="57"/>
      <c r="Y419" s="12"/>
    </row>
    <row r="420" spans="1:25" ht="30" hidden="1">
      <c r="A420" s="28" t="s">
        <v>16</v>
      </c>
      <c r="B420" s="29">
        <v>11</v>
      </c>
      <c r="C420" s="30" t="s">
        <v>25</v>
      </c>
      <c r="D420" s="31">
        <v>3224</v>
      </c>
      <c r="E420" s="32" t="s">
        <v>144</v>
      </c>
      <c r="F420" s="32"/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>
      <c r="A421" s="24" t="s">
        <v>16</v>
      </c>
      <c r="B421" s="25">
        <v>11</v>
      </c>
      <c r="C421" s="26" t="s">
        <v>25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57"/>
      <c r="W421" s="57"/>
      <c r="X421" s="57"/>
      <c r="Y421" s="12"/>
    </row>
    <row r="422" spans="1:25" hidden="1">
      <c r="A422" s="28" t="s">
        <v>16</v>
      </c>
      <c r="B422" s="29">
        <v>11</v>
      </c>
      <c r="C422" s="30" t="s">
        <v>25</v>
      </c>
      <c r="D422" s="31">
        <v>3232</v>
      </c>
      <c r="E422" s="32" t="s">
        <v>118</v>
      </c>
      <c r="F422" s="32"/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>
      <c r="A423" s="28" t="s">
        <v>16</v>
      </c>
      <c r="B423" s="29">
        <v>11</v>
      </c>
      <c r="C423" s="30" t="s">
        <v>25</v>
      </c>
      <c r="D423" s="31">
        <v>3235</v>
      </c>
      <c r="E423" s="32" t="s">
        <v>42</v>
      </c>
      <c r="F423" s="32"/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>
      <c r="A424" s="28" t="s">
        <v>16</v>
      </c>
      <c r="B424" s="29">
        <v>11</v>
      </c>
      <c r="C424" s="30" t="s">
        <v>25</v>
      </c>
      <c r="D424" s="31">
        <v>3237</v>
      </c>
      <c r="E424" s="32" t="s">
        <v>36</v>
      </c>
      <c r="F424" s="32"/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>
      <c r="A425" s="28" t="s">
        <v>16</v>
      </c>
      <c r="B425" s="29">
        <v>11</v>
      </c>
      <c r="C425" s="30" t="s">
        <v>25</v>
      </c>
      <c r="D425" s="31">
        <v>3238</v>
      </c>
      <c r="E425" s="32" t="s">
        <v>122</v>
      </c>
      <c r="F425" s="32"/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>
      <c r="A426" s="24" t="s">
        <v>16</v>
      </c>
      <c r="B426" s="25">
        <v>11</v>
      </c>
      <c r="C426" s="26" t="s">
        <v>25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57"/>
      <c r="W426" s="57"/>
      <c r="X426" s="57"/>
      <c r="Y426" s="12"/>
    </row>
    <row r="427" spans="1:25" s="23" customFormat="1" ht="15.75" hidden="1">
      <c r="A427" s="28" t="s">
        <v>16</v>
      </c>
      <c r="B427" s="29">
        <v>11</v>
      </c>
      <c r="C427" s="30" t="s">
        <v>25</v>
      </c>
      <c r="D427" s="31">
        <v>4123</v>
      </c>
      <c r="E427" s="32" t="s">
        <v>133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57"/>
      <c r="W427" s="57"/>
      <c r="X427" s="57"/>
      <c r="Y427" s="12"/>
    </row>
    <row r="428" spans="1:25" s="35" customFormat="1" hidden="1">
      <c r="A428" s="28" t="s">
        <v>16</v>
      </c>
      <c r="B428" s="29">
        <v>11</v>
      </c>
      <c r="C428" s="30" t="s">
        <v>25</v>
      </c>
      <c r="D428" s="31">
        <v>4126</v>
      </c>
      <c r="E428" s="32" t="s">
        <v>4</v>
      </c>
      <c r="F428" s="32"/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  <c r="V428" s="1"/>
      <c r="W428" s="1"/>
      <c r="X428" s="1"/>
      <c r="Y428" s="74"/>
    </row>
    <row r="429" spans="1:25" s="36" customFormat="1" ht="15.75" hidden="1">
      <c r="A429" s="24" t="s">
        <v>16</v>
      </c>
      <c r="B429" s="25">
        <v>11</v>
      </c>
      <c r="C429" s="26" t="s">
        <v>25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32"/>
    </row>
    <row r="430" spans="1:25" s="36" customFormat="1" ht="15.75" hidden="1">
      <c r="A430" s="28" t="s">
        <v>16</v>
      </c>
      <c r="B430" s="29">
        <v>11</v>
      </c>
      <c r="C430" s="30" t="s">
        <v>25</v>
      </c>
      <c r="D430" s="31">
        <v>4221</v>
      </c>
      <c r="E430" s="32" t="s">
        <v>129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32"/>
    </row>
    <row r="431" spans="1:25" s="36" customFormat="1" ht="15.75" hidden="1">
      <c r="A431" s="24" t="s">
        <v>16</v>
      </c>
      <c r="B431" s="25">
        <v>11</v>
      </c>
      <c r="C431" s="26" t="s">
        <v>25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32"/>
    </row>
    <row r="432" spans="1:25" s="36" customFormat="1" ht="15.75" hidden="1">
      <c r="A432" s="28" t="s">
        <v>16</v>
      </c>
      <c r="B432" s="29">
        <v>11</v>
      </c>
      <c r="C432" s="30" t="s">
        <v>25</v>
      </c>
      <c r="D432" s="31">
        <v>4262</v>
      </c>
      <c r="E432" s="32" t="s">
        <v>135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32"/>
    </row>
    <row r="433" spans="1:25" s="35" customFormat="1" ht="63">
      <c r="A433" s="431" t="s">
        <v>91</v>
      </c>
      <c r="B433" s="431"/>
      <c r="C433" s="431"/>
      <c r="D433" s="431"/>
      <c r="E433" s="20" t="s">
        <v>90</v>
      </c>
      <c r="F433" s="20" t="s">
        <v>342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  <c r="V433" s="1"/>
      <c r="W433" s="1"/>
      <c r="X433" s="1"/>
      <c r="Y433" s="74"/>
    </row>
    <row r="434" spans="1:25" s="36" customFormat="1" ht="15.75" hidden="1">
      <c r="A434" s="24" t="s">
        <v>91</v>
      </c>
      <c r="B434" s="25">
        <v>11</v>
      </c>
      <c r="C434" s="26" t="s">
        <v>25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32"/>
    </row>
    <row r="435" spans="1:25" s="36" customFormat="1" ht="15.75" hidden="1">
      <c r="A435" s="28" t="s">
        <v>91</v>
      </c>
      <c r="B435" s="29">
        <v>11</v>
      </c>
      <c r="C435" s="30" t="s">
        <v>25</v>
      </c>
      <c r="D435" s="31">
        <v>3232</v>
      </c>
      <c r="E435" s="32" t="s">
        <v>118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32"/>
    </row>
    <row r="436" spans="1:25" s="36" customFormat="1" ht="15.75" hidden="1">
      <c r="A436" s="28" t="s">
        <v>91</v>
      </c>
      <c r="B436" s="29">
        <v>11</v>
      </c>
      <c r="C436" s="30" t="s">
        <v>25</v>
      </c>
      <c r="D436" s="31">
        <v>3235</v>
      </c>
      <c r="E436" s="32" t="s">
        <v>42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32"/>
    </row>
    <row r="437" spans="1:25" s="35" customFormat="1" hidden="1">
      <c r="A437" s="28" t="s">
        <v>91</v>
      </c>
      <c r="B437" s="29">
        <v>11</v>
      </c>
      <c r="C437" s="30" t="s">
        <v>25</v>
      </c>
      <c r="D437" s="31">
        <v>3237</v>
      </c>
      <c r="E437" s="32" t="s">
        <v>36</v>
      </c>
      <c r="F437" s="32"/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  <c r="V437" s="1"/>
      <c r="W437" s="1"/>
      <c r="X437" s="1"/>
      <c r="Y437" s="74"/>
    </row>
    <row r="438" spans="1:25" s="36" customFormat="1" ht="15.75" hidden="1">
      <c r="A438" s="24" t="s">
        <v>91</v>
      </c>
      <c r="B438" s="25">
        <v>11</v>
      </c>
      <c r="C438" s="26" t="s">
        <v>25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32"/>
    </row>
    <row r="439" spans="1:25" s="35" customFormat="1" hidden="1">
      <c r="A439" s="28" t="s">
        <v>91</v>
      </c>
      <c r="B439" s="29">
        <v>11</v>
      </c>
      <c r="C439" s="30" t="s">
        <v>25</v>
      </c>
      <c r="D439" s="31">
        <v>4111</v>
      </c>
      <c r="E439" s="32" t="s">
        <v>401</v>
      </c>
      <c r="F439" s="32"/>
      <c r="G439" s="1"/>
      <c r="H439" s="1"/>
      <c r="I439" s="1"/>
      <c r="J439" s="1"/>
      <c r="K439" s="1"/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  <c r="V439" s="1"/>
      <c r="W439" s="1"/>
      <c r="X439" s="1"/>
      <c r="Y439" s="74"/>
    </row>
    <row r="440" spans="1:25" s="36" customFormat="1" ht="15.75" hidden="1">
      <c r="A440" s="24" t="s">
        <v>91</v>
      </c>
      <c r="B440" s="25">
        <v>11</v>
      </c>
      <c r="C440" s="26" t="s">
        <v>25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32"/>
    </row>
    <row r="441" spans="1:25" s="35" customFormat="1" hidden="1">
      <c r="A441" s="28" t="s">
        <v>91</v>
      </c>
      <c r="B441" s="29">
        <v>11</v>
      </c>
      <c r="C441" s="30" t="s">
        <v>25</v>
      </c>
      <c r="D441" s="31">
        <v>4126</v>
      </c>
      <c r="E441" s="32" t="s">
        <v>4</v>
      </c>
      <c r="F441" s="32"/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  <c r="V441" s="1"/>
      <c r="W441" s="1"/>
      <c r="X441" s="1"/>
      <c r="Y441" s="74"/>
    </row>
    <row r="442" spans="1:25" s="36" customFormat="1" ht="15.75" hidden="1">
      <c r="A442" s="24" t="s">
        <v>91</v>
      </c>
      <c r="B442" s="25">
        <v>11</v>
      </c>
      <c r="C442" s="26" t="s">
        <v>25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32"/>
    </row>
    <row r="443" spans="1:25" s="35" customFormat="1" hidden="1">
      <c r="A443" s="28" t="s">
        <v>91</v>
      </c>
      <c r="B443" s="29">
        <v>11</v>
      </c>
      <c r="C443" s="30" t="s">
        <v>25</v>
      </c>
      <c r="D443" s="31">
        <v>4227</v>
      </c>
      <c r="E443" s="32" t="s">
        <v>132</v>
      </c>
      <c r="F443" s="32"/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  <c r="V443" s="1"/>
      <c r="W443" s="1"/>
      <c r="X443" s="1"/>
      <c r="Y443" s="74"/>
    </row>
    <row r="444" spans="1:25" s="36" customFormat="1" ht="15.75" hidden="1">
      <c r="A444" s="24" t="s">
        <v>91</v>
      </c>
      <c r="B444" s="25">
        <v>11</v>
      </c>
      <c r="C444" s="26" t="s">
        <v>25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32"/>
    </row>
    <row r="445" spans="1:25" s="35" customFormat="1" hidden="1">
      <c r="A445" s="28" t="s">
        <v>91</v>
      </c>
      <c r="B445" s="29">
        <v>11</v>
      </c>
      <c r="C445" s="30" t="s">
        <v>25</v>
      </c>
      <c r="D445" s="31">
        <v>4262</v>
      </c>
      <c r="E445" s="32" t="s">
        <v>135</v>
      </c>
      <c r="F445" s="32"/>
      <c r="G445" s="1"/>
      <c r="H445" s="1"/>
      <c r="I445" s="1"/>
      <c r="J445" s="1"/>
      <c r="K445" s="1"/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  <c r="V445" s="1"/>
      <c r="W445" s="1"/>
      <c r="X445" s="1"/>
      <c r="Y445" s="74"/>
    </row>
    <row r="446" spans="1:25" s="35" customFormat="1" ht="63">
      <c r="A446" s="431" t="s">
        <v>478</v>
      </c>
      <c r="B446" s="432"/>
      <c r="C446" s="432"/>
      <c r="D446" s="432"/>
      <c r="E446" s="20" t="s">
        <v>315</v>
      </c>
      <c r="F446" s="69" t="s">
        <v>342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  <c r="V446" s="1"/>
      <c r="W446" s="1"/>
      <c r="X446" s="1"/>
      <c r="Y446" s="74"/>
    </row>
    <row r="447" spans="1:25" s="36" customFormat="1" ht="15.75" hidden="1">
      <c r="A447" s="25" t="s">
        <v>213</v>
      </c>
      <c r="B447" s="25">
        <v>11</v>
      </c>
      <c r="C447" s="26" t="s">
        <v>209</v>
      </c>
      <c r="D447" s="42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32"/>
    </row>
    <row r="448" spans="1:25" s="35" customFormat="1" hidden="1">
      <c r="A448" s="29" t="s">
        <v>213</v>
      </c>
      <c r="B448" s="29">
        <v>11</v>
      </c>
      <c r="C448" s="30" t="s">
        <v>209</v>
      </c>
      <c r="D448" s="31">
        <v>3234</v>
      </c>
      <c r="E448" s="32" t="s">
        <v>120</v>
      </c>
      <c r="F448" s="32"/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  <c r="V448" s="1"/>
      <c r="W448" s="1"/>
      <c r="X448" s="1"/>
      <c r="Y448" s="74"/>
    </row>
    <row r="449" spans="1:25" s="35" customFormat="1" hidden="1">
      <c r="A449" s="29" t="s">
        <v>213</v>
      </c>
      <c r="B449" s="29">
        <v>11</v>
      </c>
      <c r="C449" s="30" t="s">
        <v>209</v>
      </c>
      <c r="D449" s="31">
        <v>3235</v>
      </c>
      <c r="E449" s="32" t="s">
        <v>42</v>
      </c>
      <c r="F449" s="32"/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  <c r="V449" s="1"/>
      <c r="W449" s="1"/>
      <c r="X449" s="1"/>
      <c r="Y449" s="74"/>
    </row>
    <row r="450" spans="1:25" s="36" customFormat="1" ht="15" hidden="1" customHeight="1">
      <c r="A450" s="29" t="s">
        <v>213</v>
      </c>
      <c r="B450" s="29">
        <v>11</v>
      </c>
      <c r="C450" s="30" t="s">
        <v>209</v>
      </c>
      <c r="D450" s="31">
        <v>3237</v>
      </c>
      <c r="E450" s="32" t="s">
        <v>36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32"/>
    </row>
    <row r="451" spans="1:25" s="36" customFormat="1" ht="15" hidden="1" customHeight="1">
      <c r="A451" s="25" t="s">
        <v>213</v>
      </c>
      <c r="B451" s="25">
        <v>11</v>
      </c>
      <c r="C451" s="26" t="s">
        <v>209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32"/>
    </row>
    <row r="452" spans="1:25" ht="30" hidden="1">
      <c r="A452" s="29" t="s">
        <v>213</v>
      </c>
      <c r="B452" s="29">
        <v>11</v>
      </c>
      <c r="C452" s="30" t="s">
        <v>209</v>
      </c>
      <c r="D452" s="31">
        <v>3241</v>
      </c>
      <c r="E452" s="32" t="s">
        <v>238</v>
      </c>
      <c r="F452" s="32"/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>
      <c r="A453" s="25" t="s">
        <v>213</v>
      </c>
      <c r="B453" s="25">
        <v>11</v>
      </c>
      <c r="C453" s="26" t="s">
        <v>209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57"/>
      <c r="W453" s="57"/>
      <c r="X453" s="57"/>
      <c r="Y453" s="12"/>
    </row>
    <row r="454" spans="1:25" hidden="1">
      <c r="A454" s="29" t="s">
        <v>213</v>
      </c>
      <c r="B454" s="29">
        <v>11</v>
      </c>
      <c r="C454" s="30" t="s">
        <v>209</v>
      </c>
      <c r="D454" s="31">
        <v>4126</v>
      </c>
      <c r="E454" s="32" t="s">
        <v>4</v>
      </c>
      <c r="F454" s="32"/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>
      <c r="A455" s="431" t="s">
        <v>34</v>
      </c>
      <c r="B455" s="431"/>
      <c r="C455" s="431"/>
      <c r="D455" s="431"/>
      <c r="E455" s="20" t="s">
        <v>30</v>
      </c>
      <c r="F455" s="20" t="s">
        <v>342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57"/>
      <c r="W455" s="57"/>
      <c r="X455" s="57"/>
      <c r="Y455" s="12"/>
    </row>
    <row r="456" spans="1:25" s="23" customFormat="1" ht="15.75" hidden="1">
      <c r="A456" s="24" t="s">
        <v>34</v>
      </c>
      <c r="B456" s="25">
        <v>11</v>
      </c>
      <c r="C456" s="26" t="s">
        <v>25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57"/>
      <c r="W456" s="57"/>
      <c r="X456" s="57"/>
      <c r="Y456" s="12"/>
    </row>
    <row r="457" spans="1:25" ht="30" hidden="1">
      <c r="A457" s="28" t="s">
        <v>34</v>
      </c>
      <c r="B457" s="29">
        <v>11</v>
      </c>
      <c r="C457" s="30" t="s">
        <v>25</v>
      </c>
      <c r="D457" s="31">
        <v>3224</v>
      </c>
      <c r="E457" s="32" t="s">
        <v>144</v>
      </c>
      <c r="F457" s="32"/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>
      <c r="A458" s="24" t="s">
        <v>34</v>
      </c>
      <c r="B458" s="25">
        <v>11</v>
      </c>
      <c r="C458" s="26" t="s">
        <v>25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57"/>
      <c r="W458" s="57"/>
      <c r="X458" s="57"/>
      <c r="Y458" s="12"/>
    </row>
    <row r="459" spans="1:25" s="36" customFormat="1" ht="15.75" hidden="1">
      <c r="A459" s="28" t="s">
        <v>34</v>
      </c>
      <c r="B459" s="29">
        <v>11</v>
      </c>
      <c r="C459" s="30" t="s">
        <v>25</v>
      </c>
      <c r="D459" s="31">
        <v>3232</v>
      </c>
      <c r="E459" s="32" t="s">
        <v>118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32"/>
    </row>
    <row r="460" spans="1:25" s="35" customFormat="1" hidden="1">
      <c r="A460" s="28" t="s">
        <v>34</v>
      </c>
      <c r="B460" s="29">
        <v>11</v>
      </c>
      <c r="C460" s="30" t="s">
        <v>25</v>
      </c>
      <c r="D460" s="31">
        <v>3237</v>
      </c>
      <c r="E460" s="32" t="s">
        <v>36</v>
      </c>
      <c r="F460" s="32"/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  <c r="V460" s="1"/>
      <c r="W460" s="1"/>
      <c r="X460" s="1"/>
      <c r="Y460" s="74"/>
    </row>
    <row r="461" spans="1:25" s="36" customFormat="1" ht="15.75" hidden="1">
      <c r="A461" s="24" t="s">
        <v>34</v>
      </c>
      <c r="B461" s="25">
        <v>11</v>
      </c>
      <c r="C461" s="26" t="s">
        <v>25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32"/>
    </row>
    <row r="462" spans="1:25" s="35" customFormat="1" hidden="1">
      <c r="A462" s="28" t="s">
        <v>34</v>
      </c>
      <c r="B462" s="29">
        <v>11</v>
      </c>
      <c r="C462" s="30" t="s">
        <v>25</v>
      </c>
      <c r="D462" s="31">
        <v>4221</v>
      </c>
      <c r="E462" s="32" t="s">
        <v>129</v>
      </c>
      <c r="F462" s="32"/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  <c r="V462" s="1"/>
      <c r="W462" s="1"/>
      <c r="X462" s="1"/>
      <c r="Y462" s="74"/>
    </row>
    <row r="463" spans="1:25" s="36" customFormat="1" ht="15" hidden="1" customHeight="1">
      <c r="A463" s="28" t="s">
        <v>34</v>
      </c>
      <c r="B463" s="29">
        <v>11</v>
      </c>
      <c r="C463" s="30" t="s">
        <v>25</v>
      </c>
      <c r="D463" s="31">
        <v>4223</v>
      </c>
      <c r="E463" s="32" t="s">
        <v>131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32"/>
    </row>
    <row r="464" spans="1:25" s="36" customFormat="1" ht="15" hidden="1" customHeight="1">
      <c r="A464" s="24" t="s">
        <v>34</v>
      </c>
      <c r="B464" s="25">
        <v>11</v>
      </c>
      <c r="C464" s="26" t="s">
        <v>25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32"/>
    </row>
    <row r="465" spans="1:25" s="35" customFormat="1" hidden="1">
      <c r="A465" s="28" t="s">
        <v>34</v>
      </c>
      <c r="B465" s="29">
        <v>11</v>
      </c>
      <c r="C465" s="30" t="s">
        <v>25</v>
      </c>
      <c r="D465" s="31">
        <v>4511</v>
      </c>
      <c r="E465" s="32" t="s">
        <v>136</v>
      </c>
      <c r="F465" s="32"/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  <c r="V465" s="1"/>
      <c r="W465" s="1"/>
      <c r="X465" s="1"/>
      <c r="Y465" s="74"/>
    </row>
    <row r="466" spans="1:25" s="49" customFormat="1" ht="15.75">
      <c r="A466" s="452" t="s">
        <v>317</v>
      </c>
      <c r="B466" s="452"/>
      <c r="C466" s="452"/>
      <c r="D466" s="452"/>
      <c r="E466" s="452"/>
      <c r="F466" s="452"/>
      <c r="G466" s="47">
        <f>G467+G504+G572</f>
        <v>1516692750</v>
      </c>
      <c r="H466" s="47">
        <f>H467+H504+H572</f>
        <v>1514542750</v>
      </c>
      <c r="I466" s="47">
        <f>I467+I504+I572</f>
        <v>1238409240</v>
      </c>
      <c r="J466" s="47">
        <f>J467+J504+J572</f>
        <v>1234914240</v>
      </c>
      <c r="K466" s="47">
        <f>K467+K504+K572</f>
        <v>1228221403.4400003</v>
      </c>
      <c r="L466" s="48">
        <f t="shared" si="216"/>
        <v>99.177344917097059</v>
      </c>
      <c r="M466" s="47">
        <f t="shared" ref="M466:U466" si="240">M467+M504+M572</f>
        <v>1539400000</v>
      </c>
      <c r="N466" s="47">
        <f>N467+N504+N572</f>
        <v>1538700000</v>
      </c>
      <c r="O466" s="47">
        <f t="shared" si="240"/>
        <v>1356900000</v>
      </c>
      <c r="P466" s="47">
        <f t="shared" si="240"/>
        <v>1356900000</v>
      </c>
      <c r="Q466" s="47">
        <f t="shared" si="240"/>
        <v>1539085000</v>
      </c>
      <c r="R466" s="47">
        <f t="shared" si="240"/>
        <v>1329780000</v>
      </c>
      <c r="S466" s="47">
        <f t="shared" si="240"/>
        <v>1329780000</v>
      </c>
      <c r="T466" s="47">
        <f t="shared" si="240"/>
        <v>1303150000</v>
      </c>
      <c r="U466" s="47">
        <f t="shared" si="240"/>
        <v>1303150000</v>
      </c>
      <c r="V466" s="126"/>
      <c r="W466" s="126"/>
      <c r="X466" s="126"/>
      <c r="Y466" s="135"/>
    </row>
    <row r="467" spans="1:25" s="23" customFormat="1" ht="15.75">
      <c r="A467" s="436" t="s">
        <v>385</v>
      </c>
      <c r="B467" s="436"/>
      <c r="C467" s="436"/>
      <c r="D467" s="436"/>
      <c r="E467" s="436"/>
      <c r="F467" s="436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57"/>
      <c r="W467" s="57"/>
      <c r="X467" s="57"/>
      <c r="Y467" s="12"/>
    </row>
    <row r="468" spans="1:25" s="36" customFormat="1" ht="78.75">
      <c r="A468" s="431" t="s">
        <v>479</v>
      </c>
      <c r="B468" s="432"/>
      <c r="C468" s="432"/>
      <c r="D468" s="432"/>
      <c r="E468" s="70" t="s">
        <v>362</v>
      </c>
      <c r="F468" s="51" t="s">
        <v>588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32"/>
    </row>
    <row r="469" spans="1:25" s="36" customFormat="1" ht="15.75" hidden="1">
      <c r="A469" s="24" t="s">
        <v>271</v>
      </c>
      <c r="B469" s="24">
        <v>11</v>
      </c>
      <c r="C469" s="52" t="s">
        <v>24</v>
      </c>
      <c r="D469" s="42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32"/>
    </row>
    <row r="470" spans="1:25" s="35" customFormat="1" hidden="1">
      <c r="A470" s="28" t="s">
        <v>271</v>
      </c>
      <c r="B470" s="28">
        <v>11</v>
      </c>
      <c r="C470" s="53" t="s">
        <v>24</v>
      </c>
      <c r="D470" s="56">
        <v>3238</v>
      </c>
      <c r="E470" s="32" t="s">
        <v>122</v>
      </c>
      <c r="F470" s="32"/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  <c r="V470" s="1"/>
      <c r="W470" s="1"/>
      <c r="X470" s="1"/>
      <c r="Y470" s="74"/>
    </row>
    <row r="471" spans="1:25" s="36" customFormat="1" ht="78.75">
      <c r="A471" s="431" t="s">
        <v>480</v>
      </c>
      <c r="B471" s="432"/>
      <c r="C471" s="432"/>
      <c r="D471" s="432"/>
      <c r="E471" s="20" t="s">
        <v>208</v>
      </c>
      <c r="F471" s="51" t="s">
        <v>588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32"/>
    </row>
    <row r="472" spans="1:25" s="36" customFormat="1" ht="15.75" hidden="1">
      <c r="A472" s="24" t="s">
        <v>207</v>
      </c>
      <c r="B472" s="24">
        <v>11</v>
      </c>
      <c r="C472" s="52" t="s">
        <v>24</v>
      </c>
      <c r="D472" s="42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32"/>
    </row>
    <row r="473" spans="1:25" s="35" customFormat="1" hidden="1">
      <c r="A473" s="28" t="s">
        <v>207</v>
      </c>
      <c r="B473" s="28">
        <v>11</v>
      </c>
      <c r="C473" s="53" t="s">
        <v>24</v>
      </c>
      <c r="D473" s="56">
        <v>3237</v>
      </c>
      <c r="E473" s="32" t="s">
        <v>36</v>
      </c>
      <c r="F473" s="32"/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  <c r="V473" s="1"/>
      <c r="W473" s="1"/>
      <c r="X473" s="1"/>
      <c r="Y473" s="74"/>
    </row>
    <row r="474" spans="1:25" s="35" customFormat="1" ht="78.75">
      <c r="A474" s="432" t="s">
        <v>481</v>
      </c>
      <c r="B474" s="432"/>
      <c r="C474" s="432"/>
      <c r="D474" s="432"/>
      <c r="E474" s="20" t="s">
        <v>380</v>
      </c>
      <c r="F474" s="51" t="s">
        <v>588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  <c r="V474" s="1"/>
      <c r="W474" s="1"/>
      <c r="X474" s="1"/>
      <c r="Y474" s="74"/>
    </row>
    <row r="475" spans="1:25" s="36" customFormat="1" ht="15.75" hidden="1">
      <c r="A475" s="24" t="s">
        <v>379</v>
      </c>
      <c r="B475" s="24">
        <v>11</v>
      </c>
      <c r="C475" s="52" t="s">
        <v>24</v>
      </c>
      <c r="D475" s="42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32"/>
    </row>
    <row r="476" spans="1:25" s="35" customFormat="1" hidden="1">
      <c r="A476" s="28" t="s">
        <v>379</v>
      </c>
      <c r="B476" s="28">
        <v>11</v>
      </c>
      <c r="C476" s="53" t="s">
        <v>24</v>
      </c>
      <c r="D476" s="56">
        <v>3721</v>
      </c>
      <c r="E476" s="32" t="s">
        <v>381</v>
      </c>
      <c r="F476" s="32"/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  <c r="V476" s="1"/>
      <c r="W476" s="1"/>
      <c r="X476" s="1"/>
      <c r="Y476" s="74"/>
    </row>
    <row r="477" spans="1:25" s="35" customFormat="1" ht="78.75">
      <c r="A477" s="432" t="s">
        <v>482</v>
      </c>
      <c r="B477" s="432"/>
      <c r="C477" s="432"/>
      <c r="D477" s="432"/>
      <c r="E477" s="20" t="s">
        <v>373</v>
      </c>
      <c r="F477" s="51" t="s">
        <v>543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  <c r="V477" s="1"/>
      <c r="W477" s="1"/>
      <c r="X477" s="1"/>
      <c r="Y477" s="74"/>
    </row>
    <row r="478" spans="1:25" s="36" customFormat="1" ht="15.75" hidden="1">
      <c r="A478" s="24" t="s">
        <v>375</v>
      </c>
      <c r="B478" s="25">
        <v>11</v>
      </c>
      <c r="C478" s="52" t="s">
        <v>27</v>
      </c>
      <c r="D478" s="42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32"/>
    </row>
    <row r="479" spans="1:25" s="35" customFormat="1" hidden="1">
      <c r="A479" s="28" t="s">
        <v>375</v>
      </c>
      <c r="B479" s="29">
        <v>11</v>
      </c>
      <c r="C479" s="53" t="s">
        <v>27</v>
      </c>
      <c r="D479" s="31">
        <v>3632</v>
      </c>
      <c r="E479" s="32" t="s">
        <v>244</v>
      </c>
      <c r="F479" s="32"/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  <c r="V479" s="1"/>
      <c r="W479" s="1"/>
      <c r="X479" s="1"/>
      <c r="Y479" s="74"/>
    </row>
    <row r="480" spans="1:25" s="35" customFormat="1" ht="78.75">
      <c r="A480" s="431" t="s">
        <v>483</v>
      </c>
      <c r="B480" s="431"/>
      <c r="C480" s="431"/>
      <c r="D480" s="431"/>
      <c r="E480" s="20" t="s">
        <v>44</v>
      </c>
      <c r="F480" s="51" t="s">
        <v>543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  <c r="V480" s="1"/>
      <c r="W480" s="1"/>
      <c r="X480" s="1"/>
      <c r="Y480" s="74"/>
    </row>
    <row r="481" spans="1:25" s="36" customFormat="1" ht="15.75" hidden="1">
      <c r="A481" s="24" t="s">
        <v>50</v>
      </c>
      <c r="B481" s="25">
        <v>11</v>
      </c>
      <c r="C481" s="52" t="s">
        <v>27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32"/>
    </row>
    <row r="482" spans="1:25" s="35" customFormat="1" hidden="1">
      <c r="A482" s="28" t="s">
        <v>50</v>
      </c>
      <c r="B482" s="29">
        <v>11</v>
      </c>
      <c r="C482" s="53" t="s">
        <v>27</v>
      </c>
      <c r="D482" s="56">
        <v>3237</v>
      </c>
      <c r="E482" s="32" t="s">
        <v>36</v>
      </c>
      <c r="F482" s="32"/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  <c r="V482" s="1"/>
      <c r="W482" s="1"/>
      <c r="X482" s="1"/>
      <c r="Y482" s="74"/>
    </row>
    <row r="483" spans="1:25" s="36" customFormat="1" ht="15.75" hidden="1">
      <c r="A483" s="24" t="s">
        <v>50</v>
      </c>
      <c r="B483" s="25">
        <v>11</v>
      </c>
      <c r="C483" s="52" t="s">
        <v>27</v>
      </c>
      <c r="D483" s="42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32"/>
    </row>
    <row r="484" spans="1:25" s="35" customFormat="1" hidden="1">
      <c r="A484" s="28" t="s">
        <v>50</v>
      </c>
      <c r="B484" s="29">
        <v>11</v>
      </c>
      <c r="C484" s="53" t="s">
        <v>27</v>
      </c>
      <c r="D484" s="56">
        <v>3294</v>
      </c>
      <c r="E484" s="32" t="s">
        <v>37</v>
      </c>
      <c r="F484" s="32"/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  <c r="V484" s="1"/>
      <c r="W484" s="1"/>
      <c r="X484" s="1"/>
      <c r="Y484" s="74"/>
    </row>
    <row r="485" spans="1:25" s="36" customFormat="1" ht="78.75">
      <c r="A485" s="431" t="s">
        <v>484</v>
      </c>
      <c r="B485" s="431"/>
      <c r="C485" s="431"/>
      <c r="D485" s="431"/>
      <c r="E485" s="20" t="s">
        <v>61</v>
      </c>
      <c r="F485" s="51" t="s">
        <v>543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32"/>
    </row>
    <row r="486" spans="1:25" s="36" customFormat="1" ht="15.75" hidden="1">
      <c r="A486" s="24" t="s">
        <v>172</v>
      </c>
      <c r="B486" s="25">
        <v>11</v>
      </c>
      <c r="C486" s="52" t="s">
        <v>27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32"/>
    </row>
    <row r="487" spans="1:25" s="35" customFormat="1" ht="45" hidden="1">
      <c r="A487" s="28" t="s">
        <v>172</v>
      </c>
      <c r="B487" s="29">
        <v>11</v>
      </c>
      <c r="C487" s="53" t="s">
        <v>27</v>
      </c>
      <c r="D487" s="31">
        <v>3861</v>
      </c>
      <c r="E487" s="32" t="s">
        <v>282</v>
      </c>
      <c r="F487" s="32"/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  <c r="V487" s="1"/>
      <c r="W487" s="1"/>
      <c r="X487" s="1"/>
      <c r="Y487" s="74"/>
    </row>
    <row r="488" spans="1:25" s="23" customFormat="1" ht="78" customHeight="1">
      <c r="A488" s="431" t="s">
        <v>485</v>
      </c>
      <c r="B488" s="431"/>
      <c r="C488" s="431"/>
      <c r="D488" s="431"/>
      <c r="E488" s="20" t="s">
        <v>6</v>
      </c>
      <c r="F488" s="51" t="s">
        <v>543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57"/>
      <c r="W488" s="57"/>
      <c r="X488" s="57"/>
      <c r="Y488" s="12"/>
    </row>
    <row r="489" spans="1:25" s="23" customFormat="1" ht="15.75" hidden="1">
      <c r="A489" s="24" t="s">
        <v>71</v>
      </c>
      <c r="B489" s="25">
        <v>11</v>
      </c>
      <c r="C489" s="52" t="s">
        <v>27</v>
      </c>
      <c r="D489" s="27">
        <v>386</v>
      </c>
      <c r="E489" s="20"/>
      <c r="F489" s="51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57"/>
      <c r="W489" s="57"/>
      <c r="X489" s="57"/>
      <c r="Y489" s="12"/>
    </row>
    <row r="490" spans="1:25" ht="45" hidden="1">
      <c r="A490" s="28" t="s">
        <v>71</v>
      </c>
      <c r="B490" s="29">
        <v>11</v>
      </c>
      <c r="C490" s="53" t="s">
        <v>27</v>
      </c>
      <c r="D490" s="31">
        <v>3861</v>
      </c>
      <c r="E490" s="32" t="s">
        <v>282</v>
      </c>
      <c r="F490" s="113"/>
      <c r="G490" s="1"/>
      <c r="H490" s="1"/>
      <c r="I490" s="1"/>
      <c r="J490" s="1"/>
      <c r="K490" s="1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>
      <c r="A491" s="24" t="s">
        <v>71</v>
      </c>
      <c r="B491" s="25">
        <v>11</v>
      </c>
      <c r="C491" s="52" t="s">
        <v>27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57"/>
      <c r="W491" s="57"/>
      <c r="X491" s="57"/>
      <c r="Y491" s="12"/>
    </row>
    <row r="492" spans="1:25" ht="30" hidden="1">
      <c r="A492" s="28" t="s">
        <v>71</v>
      </c>
      <c r="B492" s="29">
        <v>11</v>
      </c>
      <c r="C492" s="53" t="s">
        <v>27</v>
      </c>
      <c r="D492" s="31">
        <v>3512</v>
      </c>
      <c r="E492" s="32" t="s">
        <v>140</v>
      </c>
      <c r="F492" s="32"/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>
      <c r="A493" s="431" t="s">
        <v>584</v>
      </c>
      <c r="B493" s="431"/>
      <c r="C493" s="431"/>
      <c r="D493" s="431"/>
      <c r="E493" s="20" t="s">
        <v>62</v>
      </c>
      <c r="F493" s="51" t="s">
        <v>543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57"/>
      <c r="W493" s="57"/>
      <c r="X493" s="57"/>
      <c r="Y493" s="12"/>
    </row>
    <row r="494" spans="1:25" s="23" customFormat="1" ht="15.75" hidden="1">
      <c r="A494" s="24" t="s">
        <v>72</v>
      </c>
      <c r="B494" s="25">
        <v>11</v>
      </c>
      <c r="C494" s="52" t="s">
        <v>27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57"/>
      <c r="W494" s="57"/>
      <c r="X494" s="57"/>
      <c r="Y494" s="12"/>
    </row>
    <row r="495" spans="1:25" ht="45" hidden="1">
      <c r="A495" s="28" t="s">
        <v>72</v>
      </c>
      <c r="B495" s="29">
        <v>11</v>
      </c>
      <c r="C495" s="53" t="s">
        <v>27</v>
      </c>
      <c r="D495" s="56">
        <v>3861</v>
      </c>
      <c r="E495" s="32" t="s">
        <v>282</v>
      </c>
      <c r="F495" s="32"/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>
      <c r="A496" s="431" t="s">
        <v>486</v>
      </c>
      <c r="B496" s="431"/>
      <c r="C496" s="431"/>
      <c r="D496" s="431"/>
      <c r="E496" s="20" t="s">
        <v>60</v>
      </c>
      <c r="F496" s="51" t="s">
        <v>543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57"/>
      <c r="W496" s="57"/>
      <c r="X496" s="57"/>
      <c r="Y496" s="12"/>
    </row>
    <row r="497" spans="1:25" s="23" customFormat="1" ht="15.75" hidden="1">
      <c r="A497" s="24" t="s">
        <v>173</v>
      </c>
      <c r="B497" s="25">
        <v>11</v>
      </c>
      <c r="C497" s="52" t="s">
        <v>27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57"/>
      <c r="W497" s="57"/>
      <c r="X497" s="57"/>
      <c r="Y497" s="12"/>
    </row>
    <row r="498" spans="1:25" ht="30" hidden="1">
      <c r="A498" s="28" t="s">
        <v>173</v>
      </c>
      <c r="B498" s="29">
        <v>11</v>
      </c>
      <c r="C498" s="53" t="s">
        <v>27</v>
      </c>
      <c r="D498" s="31">
        <v>3512</v>
      </c>
      <c r="E498" s="32" t="s">
        <v>140</v>
      </c>
      <c r="F498" s="32"/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41" customFormat="1" ht="78.75">
      <c r="A499" s="431" t="s">
        <v>487</v>
      </c>
      <c r="B499" s="432"/>
      <c r="C499" s="432"/>
      <c r="D499" s="432"/>
      <c r="E499" s="20" t="s">
        <v>372</v>
      </c>
      <c r="F499" s="51" t="s">
        <v>543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125"/>
      <c r="W499" s="125"/>
      <c r="X499" s="125"/>
      <c r="Y499" s="134"/>
    </row>
    <row r="500" spans="1:25" s="71" customFormat="1" ht="15.75" hidden="1">
      <c r="A500" s="24" t="s">
        <v>305</v>
      </c>
      <c r="B500" s="25">
        <v>12</v>
      </c>
      <c r="C500" s="52" t="s">
        <v>28</v>
      </c>
      <c r="D500" s="42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128"/>
      <c r="W500" s="128"/>
      <c r="X500" s="128"/>
      <c r="Y500" s="137"/>
    </row>
    <row r="501" spans="1:25" s="72" customFormat="1" hidden="1">
      <c r="A501" s="28" t="s">
        <v>305</v>
      </c>
      <c r="B501" s="29">
        <v>12</v>
      </c>
      <c r="C501" s="53" t="s">
        <v>28</v>
      </c>
      <c r="D501" s="56">
        <v>3237</v>
      </c>
      <c r="E501" s="32" t="s">
        <v>36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138"/>
    </row>
    <row r="502" spans="1:25" s="71" customFormat="1" ht="15.75" hidden="1">
      <c r="A502" s="24" t="s">
        <v>305</v>
      </c>
      <c r="B502" s="25">
        <v>51</v>
      </c>
      <c r="C502" s="52" t="s">
        <v>28</v>
      </c>
      <c r="D502" s="42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128"/>
      <c r="W502" s="128"/>
      <c r="X502" s="128"/>
      <c r="Y502" s="137"/>
    </row>
    <row r="503" spans="1:25" s="72" customFormat="1" hidden="1">
      <c r="A503" s="28" t="s">
        <v>305</v>
      </c>
      <c r="B503" s="29">
        <v>51</v>
      </c>
      <c r="C503" s="53" t="s">
        <v>28</v>
      </c>
      <c r="D503" s="56">
        <v>3237</v>
      </c>
      <c r="E503" s="32" t="s">
        <v>36</v>
      </c>
      <c r="F503" s="32"/>
      <c r="G503" s="1">
        <v>1030000</v>
      </c>
      <c r="H503" s="59"/>
      <c r="I503" s="1">
        <v>1030000</v>
      </c>
      <c r="J503" s="59"/>
      <c r="K503" s="1">
        <v>887874.02</v>
      </c>
      <c r="L503" s="33">
        <f t="shared" si="254"/>
        <v>86.201361165048539</v>
      </c>
      <c r="M503" s="1">
        <v>700000</v>
      </c>
      <c r="N503" s="59"/>
      <c r="O503" s="1"/>
      <c r="P503" s="59"/>
      <c r="Q503" s="1">
        <v>0</v>
      </c>
      <c r="R503" s="1"/>
      <c r="S503" s="59"/>
      <c r="T503" s="1"/>
      <c r="U503" s="59"/>
      <c r="V503" s="2"/>
      <c r="W503" s="2"/>
      <c r="X503" s="2"/>
      <c r="Y503" s="138"/>
    </row>
    <row r="504" spans="1:25" s="23" customFormat="1" ht="15.75">
      <c r="A504" s="436" t="s">
        <v>384</v>
      </c>
      <c r="B504" s="436"/>
      <c r="C504" s="436"/>
      <c r="D504" s="436"/>
      <c r="E504" s="436"/>
      <c r="F504" s="436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57"/>
      <c r="W504" s="57"/>
      <c r="X504" s="57"/>
      <c r="Y504" s="12"/>
    </row>
    <row r="505" spans="1:25" ht="78.75">
      <c r="A505" s="431" t="s">
        <v>488</v>
      </c>
      <c r="B505" s="431"/>
      <c r="C505" s="431"/>
      <c r="D505" s="431"/>
      <c r="E505" s="20" t="s">
        <v>326</v>
      </c>
      <c r="F505" s="51" t="s">
        <v>544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76"/>
    </row>
    <row r="506" spans="1:25" s="23" customFormat="1" ht="15.75" hidden="1">
      <c r="A506" s="24" t="s">
        <v>15</v>
      </c>
      <c r="B506" s="25">
        <v>11</v>
      </c>
      <c r="C506" s="52" t="s">
        <v>23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57"/>
      <c r="W506" s="57"/>
      <c r="X506" s="57"/>
      <c r="Y506" s="12"/>
    </row>
    <row r="507" spans="1:25" s="35" customFormat="1" hidden="1">
      <c r="A507" s="28" t="s">
        <v>15</v>
      </c>
      <c r="B507" s="29">
        <v>11</v>
      </c>
      <c r="C507" s="53" t="s">
        <v>23</v>
      </c>
      <c r="D507" s="31">
        <v>3213</v>
      </c>
      <c r="E507" s="32" t="s">
        <v>112</v>
      </c>
      <c r="F507" s="32"/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  <c r="V507" s="1"/>
      <c r="W507" s="1"/>
      <c r="X507" s="1"/>
      <c r="Y507" s="74"/>
    </row>
    <row r="508" spans="1:25" s="36" customFormat="1" ht="15.75" hidden="1">
      <c r="A508" s="24" t="s">
        <v>15</v>
      </c>
      <c r="B508" s="25">
        <v>11</v>
      </c>
      <c r="C508" s="52" t="s">
        <v>23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32"/>
    </row>
    <row r="509" spans="1:25" hidden="1">
      <c r="A509" s="28" t="s">
        <v>15</v>
      </c>
      <c r="B509" s="29">
        <v>11</v>
      </c>
      <c r="C509" s="53" t="s">
        <v>23</v>
      </c>
      <c r="D509" s="31">
        <v>3221</v>
      </c>
      <c r="E509" s="32" t="s">
        <v>146</v>
      </c>
      <c r="F509" s="32"/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>
      <c r="A510" s="24" t="s">
        <v>15</v>
      </c>
      <c r="B510" s="25">
        <v>11</v>
      </c>
      <c r="C510" s="52" t="s">
        <v>23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57"/>
      <c r="W510" s="57"/>
      <c r="X510" s="57"/>
      <c r="Y510" s="12"/>
    </row>
    <row r="511" spans="1:25" hidden="1">
      <c r="A511" s="28" t="s">
        <v>15</v>
      </c>
      <c r="B511" s="29">
        <v>11</v>
      </c>
      <c r="C511" s="53" t="s">
        <v>23</v>
      </c>
      <c r="D511" s="31">
        <v>3231</v>
      </c>
      <c r="E511" s="32" t="s">
        <v>117</v>
      </c>
      <c r="F511" s="32"/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>
      <c r="A512" s="28" t="s">
        <v>15</v>
      </c>
      <c r="B512" s="29">
        <v>11</v>
      </c>
      <c r="C512" s="53" t="s">
        <v>23</v>
      </c>
      <c r="D512" s="31">
        <v>3235</v>
      </c>
      <c r="E512" s="32" t="s">
        <v>42</v>
      </c>
      <c r="F512" s="32"/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>
      <c r="A513" s="28" t="s">
        <v>15</v>
      </c>
      <c r="B513" s="29">
        <v>11</v>
      </c>
      <c r="C513" s="53" t="s">
        <v>23</v>
      </c>
      <c r="D513" s="31">
        <v>3237</v>
      </c>
      <c r="E513" s="32" t="s">
        <v>36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57"/>
      <c r="W513" s="57"/>
      <c r="X513" s="57"/>
      <c r="Y513" s="12"/>
    </row>
    <row r="514" spans="1:25" s="23" customFormat="1" ht="15.75" hidden="1">
      <c r="A514" s="28" t="s">
        <v>15</v>
      </c>
      <c r="B514" s="29">
        <v>11</v>
      </c>
      <c r="C514" s="53" t="s">
        <v>23</v>
      </c>
      <c r="D514" s="31">
        <v>3238</v>
      </c>
      <c r="E514" s="32" t="s">
        <v>122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57"/>
      <c r="W514" s="57"/>
      <c r="X514" s="57"/>
      <c r="Y514" s="12"/>
    </row>
    <row r="515" spans="1:25" s="23" customFormat="1" ht="15.75" hidden="1">
      <c r="A515" s="24" t="s">
        <v>15</v>
      </c>
      <c r="B515" s="25">
        <v>11</v>
      </c>
      <c r="C515" s="52" t="s">
        <v>23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57"/>
      <c r="W515" s="57"/>
      <c r="X515" s="57"/>
      <c r="Y515" s="12"/>
    </row>
    <row r="516" spans="1:25" hidden="1">
      <c r="A516" s="28" t="s">
        <v>15</v>
      </c>
      <c r="B516" s="29">
        <v>11</v>
      </c>
      <c r="C516" s="53" t="s">
        <v>23</v>
      </c>
      <c r="D516" s="31">
        <v>3294</v>
      </c>
      <c r="E516" s="32" t="s">
        <v>37</v>
      </c>
      <c r="F516" s="32"/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>
      <c r="A517" s="28" t="s">
        <v>15</v>
      </c>
      <c r="B517" s="29">
        <v>11</v>
      </c>
      <c r="C517" s="53" t="s">
        <v>23</v>
      </c>
      <c r="D517" s="31">
        <v>3299</v>
      </c>
      <c r="E517" s="32" t="s">
        <v>125</v>
      </c>
      <c r="F517" s="32"/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>
      <c r="A518" s="431" t="s">
        <v>489</v>
      </c>
      <c r="B518" s="431"/>
      <c r="C518" s="431"/>
      <c r="D518" s="431"/>
      <c r="E518" s="20" t="s">
        <v>10</v>
      </c>
      <c r="F518" s="51" t="s">
        <v>544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>
      <c r="A519" s="24" t="s">
        <v>9</v>
      </c>
      <c r="B519" s="25">
        <v>11</v>
      </c>
      <c r="C519" s="26" t="s">
        <v>18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57"/>
      <c r="W519" s="57"/>
      <c r="X519" s="57"/>
      <c r="Y519" s="12"/>
    </row>
    <row r="520" spans="1:25" hidden="1">
      <c r="A520" s="28" t="s">
        <v>9</v>
      </c>
      <c r="B520" s="29">
        <v>11</v>
      </c>
      <c r="C520" s="30" t="s">
        <v>18</v>
      </c>
      <c r="D520" s="31">
        <v>3811</v>
      </c>
      <c r="E520" s="32" t="s">
        <v>141</v>
      </c>
      <c r="F520" s="32"/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>
      <c r="A521" s="24" t="s">
        <v>9</v>
      </c>
      <c r="B521" s="25">
        <v>11</v>
      </c>
      <c r="C521" s="26" t="s">
        <v>18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57"/>
      <c r="W521" s="57"/>
      <c r="X521" s="57"/>
      <c r="Y521" s="12"/>
    </row>
    <row r="522" spans="1:25" ht="35.25" hidden="1" customHeight="1">
      <c r="A522" s="28" t="s">
        <v>9</v>
      </c>
      <c r="B522" s="29">
        <v>11</v>
      </c>
      <c r="C522" s="30" t="s">
        <v>18</v>
      </c>
      <c r="D522" s="31">
        <v>3821</v>
      </c>
      <c r="E522" s="32" t="s">
        <v>38</v>
      </c>
      <c r="F522" s="32"/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>
      <c r="A523" s="431" t="s">
        <v>490</v>
      </c>
      <c r="B523" s="431"/>
      <c r="C523" s="431"/>
      <c r="D523" s="431"/>
      <c r="E523" s="20" t="s">
        <v>283</v>
      </c>
      <c r="F523" s="51" t="s">
        <v>544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>
      <c r="A524" s="24" t="s">
        <v>170</v>
      </c>
      <c r="B524" s="25">
        <v>11</v>
      </c>
      <c r="C524" s="52" t="s">
        <v>23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57"/>
      <c r="W524" s="57"/>
      <c r="X524" s="57"/>
      <c r="Y524" s="12"/>
    </row>
    <row r="525" spans="1:25" hidden="1">
      <c r="A525" s="28" t="s">
        <v>170</v>
      </c>
      <c r="B525" s="29">
        <v>11</v>
      </c>
      <c r="C525" s="53" t="s">
        <v>23</v>
      </c>
      <c r="D525" s="31">
        <v>3632</v>
      </c>
      <c r="E525" s="32" t="s">
        <v>244</v>
      </c>
      <c r="F525" s="32"/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>
      <c r="A526" s="24" t="s">
        <v>170</v>
      </c>
      <c r="B526" s="25">
        <v>11</v>
      </c>
      <c r="C526" s="52" t="s">
        <v>23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57"/>
      <c r="W526" s="57"/>
      <c r="X526" s="57"/>
      <c r="Y526" s="12"/>
    </row>
    <row r="527" spans="1:25" ht="45" hidden="1">
      <c r="A527" s="28" t="s">
        <v>170</v>
      </c>
      <c r="B527" s="29">
        <v>11</v>
      </c>
      <c r="C527" s="53" t="s">
        <v>23</v>
      </c>
      <c r="D527" s="31">
        <v>3861</v>
      </c>
      <c r="E527" s="32" t="s">
        <v>282</v>
      </c>
      <c r="F527" s="32"/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s="35" customFormat="1" ht="78.75">
      <c r="A528" s="431" t="s">
        <v>491</v>
      </c>
      <c r="B528" s="431"/>
      <c r="C528" s="431"/>
      <c r="D528" s="431"/>
      <c r="E528" s="20" t="s">
        <v>5</v>
      </c>
      <c r="F528" s="51" t="s">
        <v>544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  <c r="V528" s="1"/>
      <c r="W528" s="1"/>
      <c r="X528" s="1"/>
      <c r="Y528" s="74"/>
    </row>
    <row r="529" spans="1:25" s="36" customFormat="1" ht="15.75" hidden="1">
      <c r="A529" s="24" t="s">
        <v>7</v>
      </c>
      <c r="B529" s="25">
        <v>11</v>
      </c>
      <c r="C529" s="52" t="s">
        <v>23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32"/>
    </row>
    <row r="530" spans="1:25" s="35" customFormat="1" ht="30" hidden="1">
      <c r="A530" s="28" t="s">
        <v>7</v>
      </c>
      <c r="B530" s="29">
        <v>11</v>
      </c>
      <c r="C530" s="53" t="s">
        <v>23</v>
      </c>
      <c r="D530" s="31">
        <v>3512</v>
      </c>
      <c r="E530" s="32" t="s">
        <v>140</v>
      </c>
      <c r="F530" s="32"/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  <c r="V530" s="1"/>
      <c r="W530" s="1"/>
      <c r="X530" s="1"/>
      <c r="Y530" s="74"/>
    </row>
    <row r="531" spans="1:25" s="36" customFormat="1" ht="15.75" hidden="1">
      <c r="A531" s="24" t="s">
        <v>7</v>
      </c>
      <c r="B531" s="25">
        <v>11</v>
      </c>
      <c r="C531" s="52" t="s">
        <v>23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32"/>
    </row>
    <row r="532" spans="1:25" s="35" customFormat="1" ht="45" hidden="1">
      <c r="A532" s="28" t="s">
        <v>7</v>
      </c>
      <c r="B532" s="29">
        <v>11</v>
      </c>
      <c r="C532" s="53" t="s">
        <v>23</v>
      </c>
      <c r="D532" s="31">
        <v>3861</v>
      </c>
      <c r="E532" s="32" t="s">
        <v>282</v>
      </c>
      <c r="F532" s="32"/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  <c r="V532" s="1"/>
      <c r="W532" s="1"/>
      <c r="X532" s="1"/>
      <c r="Y532" s="74"/>
    </row>
    <row r="533" spans="1:25" s="36" customFormat="1" ht="78.75">
      <c r="A533" s="431" t="s">
        <v>585</v>
      </c>
      <c r="B533" s="431"/>
      <c r="C533" s="431"/>
      <c r="D533" s="431"/>
      <c r="E533" s="20" t="s">
        <v>403</v>
      </c>
      <c r="F533" s="51" t="s">
        <v>544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32"/>
    </row>
    <row r="534" spans="1:25" s="36" customFormat="1" ht="15.75" hidden="1">
      <c r="A534" s="24" t="s">
        <v>402</v>
      </c>
      <c r="B534" s="25">
        <v>11</v>
      </c>
      <c r="C534" s="52" t="s">
        <v>23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32"/>
    </row>
    <row r="535" spans="1:25" s="35" customFormat="1" hidden="1">
      <c r="A535" s="28" t="s">
        <v>402</v>
      </c>
      <c r="B535" s="29">
        <v>11</v>
      </c>
      <c r="C535" s="53" t="s">
        <v>23</v>
      </c>
      <c r="D535" s="31">
        <v>4126</v>
      </c>
      <c r="E535" s="32" t="s">
        <v>4</v>
      </c>
      <c r="F535" s="32"/>
      <c r="G535" s="1"/>
      <c r="H535" s="1"/>
      <c r="I535" s="1"/>
      <c r="J535" s="1"/>
      <c r="K535" s="1"/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  <c r="V535" s="1"/>
      <c r="W535" s="1"/>
      <c r="X535" s="1"/>
      <c r="Y535" s="74"/>
    </row>
    <row r="536" spans="1:25" s="35" customFormat="1" ht="78.75">
      <c r="A536" s="431" t="s">
        <v>492</v>
      </c>
      <c r="B536" s="431"/>
      <c r="C536" s="431"/>
      <c r="D536" s="431"/>
      <c r="E536" s="20" t="s">
        <v>248</v>
      </c>
      <c r="F536" s="51" t="s">
        <v>544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  <c r="V536" s="1"/>
      <c r="W536" s="1"/>
      <c r="X536" s="1"/>
      <c r="Y536" s="74"/>
    </row>
    <row r="537" spans="1:25" s="36" customFormat="1" ht="15.75" hidden="1">
      <c r="A537" s="24" t="s">
        <v>29</v>
      </c>
      <c r="B537" s="25">
        <v>11</v>
      </c>
      <c r="C537" s="52" t="s">
        <v>23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32"/>
    </row>
    <row r="538" spans="1:25" s="35" customFormat="1" ht="30" hidden="1">
      <c r="A538" s="28" t="s">
        <v>29</v>
      </c>
      <c r="B538" s="29">
        <v>11</v>
      </c>
      <c r="C538" s="53" t="s">
        <v>23</v>
      </c>
      <c r="D538" s="31">
        <v>3291</v>
      </c>
      <c r="E538" s="32" t="s">
        <v>109</v>
      </c>
      <c r="F538" s="32"/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  <c r="V538" s="1"/>
      <c r="W538" s="1"/>
      <c r="X538" s="1"/>
      <c r="Y538" s="74"/>
    </row>
    <row r="539" spans="1:25" s="23" customFormat="1" ht="78.75">
      <c r="A539" s="432" t="s">
        <v>493</v>
      </c>
      <c r="B539" s="432"/>
      <c r="C539" s="432"/>
      <c r="D539" s="432"/>
      <c r="E539" s="20" t="s">
        <v>12</v>
      </c>
      <c r="F539" s="51" t="s">
        <v>544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57"/>
      <c r="W539" s="57"/>
      <c r="X539" s="57"/>
      <c r="Y539" s="12"/>
    </row>
    <row r="540" spans="1:25" s="23" customFormat="1" ht="15.75" hidden="1">
      <c r="A540" s="24" t="s">
        <v>3</v>
      </c>
      <c r="B540" s="25">
        <v>11</v>
      </c>
      <c r="C540" s="52" t="s">
        <v>23</v>
      </c>
      <c r="D540" s="42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57"/>
      <c r="W540" s="57"/>
      <c r="X540" s="57"/>
      <c r="Y540" s="12"/>
    </row>
    <row r="541" spans="1:25" hidden="1">
      <c r="A541" s="28" t="s">
        <v>3</v>
      </c>
      <c r="B541" s="29">
        <v>11</v>
      </c>
      <c r="C541" s="53" t="s">
        <v>23</v>
      </c>
      <c r="D541" s="56">
        <v>3239</v>
      </c>
      <c r="E541" s="32" t="s">
        <v>150</v>
      </c>
      <c r="F541" s="32"/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>
      <c r="A542" s="431" t="s">
        <v>494</v>
      </c>
      <c r="B542" s="431"/>
      <c r="C542" s="431"/>
      <c r="D542" s="431"/>
      <c r="E542" s="20" t="s">
        <v>54</v>
      </c>
      <c r="F542" s="51" t="s">
        <v>544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57"/>
      <c r="W542" s="57"/>
      <c r="X542" s="57"/>
      <c r="Y542" s="12"/>
    </row>
    <row r="543" spans="1:25" s="23" customFormat="1" ht="15.75" hidden="1">
      <c r="A543" s="24" t="s">
        <v>171</v>
      </c>
      <c r="B543" s="25">
        <v>11</v>
      </c>
      <c r="C543" s="52" t="s">
        <v>23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57"/>
      <c r="W543" s="57"/>
      <c r="X543" s="57"/>
      <c r="Y543" s="12"/>
    </row>
    <row r="544" spans="1:25" ht="30" hidden="1">
      <c r="A544" s="28" t="s">
        <v>171</v>
      </c>
      <c r="B544" s="29">
        <v>11</v>
      </c>
      <c r="C544" s="53" t="s">
        <v>23</v>
      </c>
      <c r="D544" s="56">
        <v>3512</v>
      </c>
      <c r="E544" s="32" t="s">
        <v>140</v>
      </c>
      <c r="F544" s="32"/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>
      <c r="A545" s="448" t="s">
        <v>412</v>
      </c>
      <c r="B545" s="448"/>
      <c r="C545" s="448"/>
      <c r="D545" s="448"/>
      <c r="E545" s="40" t="s">
        <v>414</v>
      </c>
      <c r="F545" s="51" t="s">
        <v>544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57"/>
      <c r="W545" s="57"/>
      <c r="X545" s="57"/>
      <c r="Y545" s="12"/>
    </row>
    <row r="546" spans="1:25" s="23" customFormat="1" ht="15.75" hidden="1">
      <c r="A546" s="24"/>
      <c r="B546" s="25">
        <v>11</v>
      </c>
      <c r="C546" s="52" t="s">
        <v>23</v>
      </c>
      <c r="D546" s="42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57"/>
      <c r="W546" s="57"/>
      <c r="X546" s="57"/>
      <c r="Y546" s="12"/>
    </row>
    <row r="547" spans="1:25" hidden="1">
      <c r="A547" s="43"/>
      <c r="B547" s="44">
        <v>11</v>
      </c>
      <c r="C547" s="63" t="s">
        <v>23</v>
      </c>
      <c r="D547" s="73">
        <v>3512</v>
      </c>
      <c r="E547" s="38"/>
      <c r="F547" s="38"/>
      <c r="G547" s="2"/>
      <c r="H547" s="2"/>
      <c r="I547" s="2"/>
      <c r="J547" s="2"/>
      <c r="K547" s="2"/>
      <c r="L547" s="68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>
      <c r="A548" s="448" t="s">
        <v>415</v>
      </c>
      <c r="B548" s="448"/>
      <c r="C548" s="448"/>
      <c r="D548" s="448"/>
      <c r="E548" s="40" t="s">
        <v>419</v>
      </c>
      <c r="F548" s="51" t="s">
        <v>544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57"/>
      <c r="W548" s="57"/>
      <c r="X548" s="57"/>
      <c r="Y548" s="12"/>
    </row>
    <row r="549" spans="1:25" s="23" customFormat="1" ht="15.75" hidden="1">
      <c r="A549" s="24"/>
      <c r="B549" s="25">
        <v>11</v>
      </c>
      <c r="C549" s="52" t="s">
        <v>23</v>
      </c>
      <c r="D549" s="42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57"/>
      <c r="W549" s="57"/>
      <c r="X549" s="57"/>
      <c r="Y549" s="12"/>
    </row>
    <row r="550" spans="1:25" hidden="1">
      <c r="A550" s="43"/>
      <c r="B550" s="44">
        <v>11</v>
      </c>
      <c r="C550" s="63" t="s">
        <v>23</v>
      </c>
      <c r="D550" s="73">
        <v>3861</v>
      </c>
      <c r="E550" s="38"/>
      <c r="F550" s="38"/>
      <c r="G550" s="2"/>
      <c r="H550" s="2"/>
      <c r="I550" s="2"/>
      <c r="J550" s="2"/>
      <c r="K550" s="2"/>
      <c r="L550" s="68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>
      <c r="A551" s="431" t="s">
        <v>98</v>
      </c>
      <c r="B551" s="431"/>
      <c r="C551" s="431"/>
      <c r="D551" s="431"/>
      <c r="E551" s="20" t="s">
        <v>93</v>
      </c>
      <c r="F551" s="20" t="s">
        <v>252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>
      <c r="A552" s="24" t="s">
        <v>98</v>
      </c>
      <c r="B552" s="25">
        <v>11</v>
      </c>
      <c r="C552" s="26" t="s">
        <v>26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57"/>
      <c r="W552" s="57"/>
      <c r="X552" s="57"/>
      <c r="Y552" s="12"/>
    </row>
    <row r="553" spans="1:25" s="23" customFormat="1" ht="15.75" hidden="1">
      <c r="A553" s="28" t="s">
        <v>98</v>
      </c>
      <c r="B553" s="29">
        <v>11</v>
      </c>
      <c r="C553" s="30" t="s">
        <v>26</v>
      </c>
      <c r="D553" s="31">
        <v>3237</v>
      </c>
      <c r="E553" s="32" t="s">
        <v>36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57"/>
      <c r="W553" s="57"/>
      <c r="X553" s="57"/>
      <c r="Y553" s="12"/>
    </row>
    <row r="554" spans="1:25" s="23" customFormat="1" ht="15.75" hidden="1">
      <c r="A554" s="24" t="s">
        <v>98</v>
      </c>
      <c r="B554" s="25">
        <v>11</v>
      </c>
      <c r="C554" s="26" t="s">
        <v>26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57"/>
      <c r="W554" s="57"/>
      <c r="X554" s="57"/>
      <c r="Y554" s="12"/>
    </row>
    <row r="555" spans="1:25" hidden="1">
      <c r="A555" s="28" t="s">
        <v>98</v>
      </c>
      <c r="B555" s="29">
        <v>11</v>
      </c>
      <c r="C555" s="30" t="s">
        <v>26</v>
      </c>
      <c r="D555" s="31">
        <v>3294</v>
      </c>
      <c r="E555" s="32" t="s">
        <v>37</v>
      </c>
      <c r="F555" s="32"/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>
      <c r="A556" s="24" t="s">
        <v>98</v>
      </c>
      <c r="B556" s="25">
        <v>11</v>
      </c>
      <c r="C556" s="26" t="s">
        <v>26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57"/>
      <c r="W556" s="57"/>
      <c r="X556" s="57"/>
      <c r="Y556" s="12"/>
    </row>
    <row r="557" spans="1:25" hidden="1">
      <c r="A557" s="28" t="s">
        <v>98</v>
      </c>
      <c r="B557" s="29">
        <v>11</v>
      </c>
      <c r="C557" s="30" t="s">
        <v>26</v>
      </c>
      <c r="D557" s="31">
        <v>3811</v>
      </c>
      <c r="E557" s="32" t="s">
        <v>141</v>
      </c>
      <c r="F557" s="32"/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>
      <c r="A558" s="431" t="s">
        <v>218</v>
      </c>
      <c r="B558" s="431"/>
      <c r="C558" s="431"/>
      <c r="D558" s="431"/>
      <c r="E558" s="20" t="s">
        <v>210</v>
      </c>
      <c r="F558" s="20" t="s">
        <v>252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57"/>
      <c r="W558" s="57"/>
      <c r="X558" s="57"/>
      <c r="Y558" s="12"/>
    </row>
    <row r="559" spans="1:25" s="23" customFormat="1" ht="15.75" hidden="1">
      <c r="A559" s="24" t="s">
        <v>218</v>
      </c>
      <c r="B559" s="25">
        <v>11</v>
      </c>
      <c r="C559" s="26" t="s">
        <v>26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57"/>
      <c r="W559" s="57"/>
      <c r="X559" s="57"/>
      <c r="Y559" s="12"/>
    </row>
    <row r="560" spans="1:25" hidden="1">
      <c r="A560" s="28" t="s">
        <v>218</v>
      </c>
      <c r="B560" s="29">
        <v>11</v>
      </c>
      <c r="C560" s="30" t="s">
        <v>26</v>
      </c>
      <c r="D560" s="31">
        <v>3239</v>
      </c>
      <c r="E560" s="32" t="s">
        <v>150</v>
      </c>
      <c r="F560" s="32"/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>
      <c r="A561" s="24" t="s">
        <v>218</v>
      </c>
      <c r="B561" s="25">
        <v>11</v>
      </c>
      <c r="C561" s="26" t="s">
        <v>26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57"/>
      <c r="W561" s="57"/>
      <c r="X561" s="57"/>
      <c r="Y561" s="12"/>
    </row>
    <row r="562" spans="1:25" hidden="1">
      <c r="A562" s="28" t="s">
        <v>218</v>
      </c>
      <c r="B562" s="29">
        <v>11</v>
      </c>
      <c r="C562" s="30" t="s">
        <v>26</v>
      </c>
      <c r="D562" s="31">
        <v>4126</v>
      </c>
      <c r="E562" s="32" t="s">
        <v>4</v>
      </c>
      <c r="F562" s="32"/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>
      <c r="A563" s="431" t="s">
        <v>587</v>
      </c>
      <c r="B563" s="432"/>
      <c r="C563" s="432"/>
      <c r="D563" s="432"/>
      <c r="E563" s="20" t="s">
        <v>361</v>
      </c>
      <c r="F563" s="20" t="s">
        <v>252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57"/>
      <c r="W563" s="57"/>
      <c r="X563" s="57"/>
    </row>
    <row r="564" spans="1:25" s="12" customFormat="1" ht="15.75" hidden="1">
      <c r="A564" s="24" t="s">
        <v>275</v>
      </c>
      <c r="B564" s="25">
        <v>51</v>
      </c>
      <c r="C564" s="26" t="s">
        <v>26</v>
      </c>
      <c r="D564" s="42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57"/>
      <c r="W564" s="57"/>
      <c r="X564" s="57"/>
    </row>
    <row r="565" spans="1:25" s="74" customFormat="1" hidden="1">
      <c r="A565" s="28" t="s">
        <v>275</v>
      </c>
      <c r="B565" s="29">
        <v>51</v>
      </c>
      <c r="C565" s="30" t="s">
        <v>26</v>
      </c>
      <c r="D565" s="56">
        <v>3811</v>
      </c>
      <c r="E565" s="32" t="s">
        <v>141</v>
      </c>
      <c r="F565" s="32"/>
      <c r="G565" s="1">
        <v>370000</v>
      </c>
      <c r="H565" s="59"/>
      <c r="I565" s="1">
        <v>370000</v>
      </c>
      <c r="J565" s="59"/>
      <c r="K565" s="1">
        <v>185732.65</v>
      </c>
      <c r="L565" s="33">
        <f t="shared" si="288"/>
        <v>50.198013513513516</v>
      </c>
      <c r="M565" s="1">
        <v>0</v>
      </c>
      <c r="N565" s="59"/>
      <c r="O565" s="1"/>
      <c r="P565" s="59"/>
      <c r="Q565" s="1">
        <v>0</v>
      </c>
      <c r="R565" s="1"/>
      <c r="S565" s="59"/>
      <c r="T565" s="1"/>
      <c r="U565" s="59"/>
      <c r="V565" s="1"/>
      <c r="W565" s="1"/>
      <c r="X565" s="1"/>
    </row>
    <row r="566" spans="1:25" s="75" customFormat="1" ht="94.5">
      <c r="A566" s="431" t="s">
        <v>586</v>
      </c>
      <c r="B566" s="432"/>
      <c r="C566" s="432"/>
      <c r="D566" s="432"/>
      <c r="E566" s="20" t="s">
        <v>392</v>
      </c>
      <c r="F566" s="20" t="s">
        <v>252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76"/>
      <c r="W566" s="76"/>
      <c r="X566" s="76"/>
    </row>
    <row r="567" spans="1:25" s="12" customFormat="1" ht="15.75" hidden="1">
      <c r="A567" s="24" t="s">
        <v>391</v>
      </c>
      <c r="B567" s="25">
        <v>51</v>
      </c>
      <c r="C567" s="26" t="s">
        <v>26</v>
      </c>
      <c r="D567" s="42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57"/>
      <c r="W567" s="57"/>
      <c r="X567" s="57"/>
    </row>
    <row r="568" spans="1:25" s="74" customFormat="1" hidden="1">
      <c r="A568" s="28" t="s">
        <v>391</v>
      </c>
      <c r="B568" s="29">
        <v>51</v>
      </c>
      <c r="C568" s="30" t="s">
        <v>26</v>
      </c>
      <c r="D568" s="56">
        <v>3811</v>
      </c>
      <c r="E568" s="32" t="s">
        <v>141</v>
      </c>
      <c r="F568" s="32"/>
      <c r="G568" s="1">
        <v>0</v>
      </c>
      <c r="H568" s="59"/>
      <c r="I568" s="1">
        <v>0</v>
      </c>
      <c r="J568" s="59"/>
      <c r="K568" s="1">
        <v>205853.6</v>
      </c>
      <c r="L568" s="33" t="str">
        <f t="shared" si="288"/>
        <v>-</v>
      </c>
      <c r="M568" s="1">
        <v>0</v>
      </c>
      <c r="N568" s="59"/>
      <c r="O568" s="1"/>
      <c r="P568" s="59"/>
      <c r="Q568" s="1">
        <v>0</v>
      </c>
      <c r="R568" s="1"/>
      <c r="S568" s="59"/>
      <c r="T568" s="1"/>
      <c r="U568" s="59"/>
      <c r="V568" s="1"/>
      <c r="W568" s="1"/>
      <c r="X568" s="1"/>
    </row>
    <row r="569" spans="1:25" s="12" customFormat="1" ht="94.5">
      <c r="A569" s="451" t="s">
        <v>495</v>
      </c>
      <c r="B569" s="448"/>
      <c r="C569" s="448"/>
      <c r="D569" s="448"/>
      <c r="E569" s="40" t="s">
        <v>422</v>
      </c>
      <c r="F569" s="20" t="s">
        <v>252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57"/>
      <c r="W569" s="57"/>
      <c r="X569" s="57"/>
    </row>
    <row r="570" spans="1:25" s="12" customFormat="1" ht="15.75" hidden="1">
      <c r="A570" s="24" t="s">
        <v>423</v>
      </c>
      <c r="B570" s="25">
        <v>11</v>
      </c>
      <c r="C570" s="26" t="s">
        <v>26</v>
      </c>
      <c r="D570" s="42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57"/>
      <c r="W570" s="57"/>
      <c r="X570" s="57"/>
    </row>
    <row r="571" spans="1:25" s="75" customFormat="1" hidden="1">
      <c r="A571" s="43" t="s">
        <v>423</v>
      </c>
      <c r="B571" s="44">
        <v>11</v>
      </c>
      <c r="C571" s="45" t="s">
        <v>26</v>
      </c>
      <c r="D571" s="73">
        <v>4126</v>
      </c>
      <c r="E571" s="38" t="s">
        <v>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76"/>
      <c r="W571" s="76"/>
      <c r="X571" s="76"/>
    </row>
    <row r="572" spans="1:25" s="23" customFormat="1" ht="15.75">
      <c r="A572" s="436" t="s">
        <v>383</v>
      </c>
      <c r="B572" s="436"/>
      <c r="C572" s="436"/>
      <c r="D572" s="436"/>
      <c r="E572" s="436"/>
      <c r="F572" s="436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57"/>
      <c r="W572" s="57"/>
      <c r="X572" s="57"/>
      <c r="Y572" s="12"/>
    </row>
    <row r="573" spans="1:25" ht="94.5">
      <c r="A573" s="431" t="s">
        <v>496</v>
      </c>
      <c r="B573" s="431"/>
      <c r="C573" s="431"/>
      <c r="D573" s="431"/>
      <c r="E573" s="20" t="s">
        <v>284</v>
      </c>
      <c r="F573" s="51" t="s">
        <v>545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>
      <c r="A574" s="24" t="s">
        <v>102</v>
      </c>
      <c r="B574" s="25">
        <v>11</v>
      </c>
      <c r="C574" s="26" t="s">
        <v>24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57"/>
      <c r="W574" s="57"/>
      <c r="X574" s="57"/>
      <c r="Y574" s="12"/>
    </row>
    <row r="575" spans="1:25" hidden="1">
      <c r="A575" s="28" t="s">
        <v>102</v>
      </c>
      <c r="B575" s="29">
        <v>11</v>
      </c>
      <c r="C575" s="30" t="s">
        <v>24</v>
      </c>
      <c r="D575" s="31">
        <v>3232</v>
      </c>
      <c r="E575" s="32" t="s">
        <v>118</v>
      </c>
      <c r="F575" s="32"/>
      <c r="G575" s="76">
        <v>40000</v>
      </c>
      <c r="H575" s="76">
        <v>40000</v>
      </c>
      <c r="I575" s="76">
        <v>40000</v>
      </c>
      <c r="J575" s="76">
        <v>40000</v>
      </c>
      <c r="K575" s="76">
        <v>18768.75</v>
      </c>
      <c r="L575" s="77">
        <f t="shared" si="288"/>
        <v>46.921875</v>
      </c>
      <c r="M575" s="76">
        <v>50000</v>
      </c>
      <c r="N575" s="76">
        <v>50000</v>
      </c>
      <c r="O575" s="76">
        <v>50000</v>
      </c>
      <c r="P575" s="76">
        <f>O575</f>
        <v>50000</v>
      </c>
      <c r="Q575" s="76">
        <v>50000</v>
      </c>
      <c r="R575" s="76">
        <v>50000</v>
      </c>
      <c r="S575" s="76">
        <f>R575</f>
        <v>50000</v>
      </c>
      <c r="T575" s="76">
        <v>50000</v>
      </c>
      <c r="U575" s="76">
        <f>T575</f>
        <v>50000</v>
      </c>
    </row>
    <row r="576" spans="1:25" s="23" customFormat="1" ht="15.75" hidden="1">
      <c r="A576" s="24" t="s">
        <v>102</v>
      </c>
      <c r="B576" s="25">
        <v>11</v>
      </c>
      <c r="C576" s="26" t="s">
        <v>24</v>
      </c>
      <c r="D576" s="27">
        <v>422</v>
      </c>
      <c r="E576" s="20"/>
      <c r="F576" s="20"/>
      <c r="G576" s="57">
        <f>SUM(G577:G580)</f>
        <v>410000</v>
      </c>
      <c r="H576" s="57">
        <f t="shared" ref="H576:U576" si="297">SUM(H577:H580)</f>
        <v>410000</v>
      </c>
      <c r="I576" s="57">
        <f t="shared" si="297"/>
        <v>260000</v>
      </c>
      <c r="J576" s="57">
        <f t="shared" si="297"/>
        <v>260000</v>
      </c>
      <c r="K576" s="57">
        <f t="shared" si="297"/>
        <v>6313.3</v>
      </c>
      <c r="L576" s="78">
        <f t="shared" si="288"/>
        <v>2.4281923076923078</v>
      </c>
      <c r="M576" s="57">
        <f t="shared" si="297"/>
        <v>430000</v>
      </c>
      <c r="N576" s="57">
        <f t="shared" si="297"/>
        <v>430000</v>
      </c>
      <c r="O576" s="57">
        <f t="shared" si="297"/>
        <v>430000</v>
      </c>
      <c r="P576" s="57">
        <f t="shared" si="297"/>
        <v>430000</v>
      </c>
      <c r="Q576" s="57">
        <f t="shared" si="297"/>
        <v>510000</v>
      </c>
      <c r="R576" s="57">
        <f t="shared" si="297"/>
        <v>510000</v>
      </c>
      <c r="S576" s="57">
        <f t="shared" si="297"/>
        <v>510000</v>
      </c>
      <c r="T576" s="57">
        <f t="shared" si="297"/>
        <v>530000</v>
      </c>
      <c r="U576" s="57">
        <f t="shared" si="297"/>
        <v>530000</v>
      </c>
      <c r="V576" s="57"/>
      <c r="W576" s="57"/>
      <c r="X576" s="57"/>
      <c r="Y576" s="12"/>
    </row>
    <row r="577" spans="1:25" hidden="1">
      <c r="A577" s="28" t="s">
        <v>102</v>
      </c>
      <c r="B577" s="29">
        <v>11</v>
      </c>
      <c r="C577" s="30" t="s">
        <v>24</v>
      </c>
      <c r="D577" s="31">
        <v>4221</v>
      </c>
      <c r="E577" s="32" t="s">
        <v>129</v>
      </c>
      <c r="F577" s="32"/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77">
        <f t="shared" si="288"/>
        <v>2.1888333333333332</v>
      </c>
      <c r="M577" s="76">
        <v>60000</v>
      </c>
      <c r="N577" s="76">
        <v>60000</v>
      </c>
      <c r="O577" s="1">
        <v>50000</v>
      </c>
      <c r="P577" s="76">
        <f>O577</f>
        <v>50000</v>
      </c>
      <c r="Q577" s="1">
        <v>60000</v>
      </c>
      <c r="R577" s="1">
        <v>50000</v>
      </c>
      <c r="S577" s="76">
        <f>R577</f>
        <v>50000</v>
      </c>
      <c r="T577" s="1">
        <v>50000</v>
      </c>
      <c r="U577" s="76">
        <f>T577</f>
        <v>50000</v>
      </c>
    </row>
    <row r="578" spans="1:25" s="23" customFormat="1" ht="15.75" hidden="1">
      <c r="A578" s="28" t="s">
        <v>102</v>
      </c>
      <c r="B578" s="29">
        <v>11</v>
      </c>
      <c r="C578" s="30" t="s">
        <v>24</v>
      </c>
      <c r="D578" s="31">
        <v>4222</v>
      </c>
      <c r="E578" s="32" t="s">
        <v>130</v>
      </c>
      <c r="F578" s="32"/>
      <c r="G578" s="76">
        <v>50000</v>
      </c>
      <c r="H578" s="76">
        <v>50000</v>
      </c>
      <c r="I578" s="76">
        <v>50000</v>
      </c>
      <c r="J578" s="76">
        <v>50000</v>
      </c>
      <c r="K578" s="76">
        <v>0</v>
      </c>
      <c r="L578" s="77">
        <f t="shared" si="288"/>
        <v>0</v>
      </c>
      <c r="M578" s="76">
        <v>70000</v>
      </c>
      <c r="N578" s="76">
        <v>70000</v>
      </c>
      <c r="O578" s="76">
        <v>70000</v>
      </c>
      <c r="P578" s="76">
        <f>O578</f>
        <v>70000</v>
      </c>
      <c r="Q578" s="76">
        <v>70000</v>
      </c>
      <c r="R578" s="76">
        <v>70000</v>
      </c>
      <c r="S578" s="76">
        <f>R578</f>
        <v>70000</v>
      </c>
      <c r="T578" s="76">
        <v>70000</v>
      </c>
      <c r="U578" s="76">
        <f>T578</f>
        <v>70000</v>
      </c>
      <c r="V578" s="57"/>
      <c r="W578" s="57"/>
      <c r="X578" s="57"/>
      <c r="Y578" s="12"/>
    </row>
    <row r="579" spans="1:25" s="23" customFormat="1" ht="15.75" hidden="1">
      <c r="A579" s="28" t="s">
        <v>102</v>
      </c>
      <c r="B579" s="29">
        <v>11</v>
      </c>
      <c r="C579" s="30" t="s">
        <v>24</v>
      </c>
      <c r="D579" s="31">
        <v>4223</v>
      </c>
      <c r="E579" s="32"/>
      <c r="F579" s="32"/>
      <c r="G579" s="76"/>
      <c r="H579" s="76"/>
      <c r="I579" s="76"/>
      <c r="J579" s="76"/>
      <c r="K579" s="76"/>
      <c r="L579" s="77"/>
      <c r="M579" s="76"/>
      <c r="N579" s="76"/>
      <c r="O579" s="76">
        <v>10000</v>
      </c>
      <c r="P579" s="76">
        <f>O579</f>
        <v>10000</v>
      </c>
      <c r="Q579" s="76"/>
      <c r="R579" s="76">
        <v>10000</v>
      </c>
      <c r="S579" s="76">
        <f>R579</f>
        <v>10000</v>
      </c>
      <c r="T579" s="76">
        <v>10000</v>
      </c>
      <c r="U579" s="76">
        <f>T579</f>
        <v>10000</v>
      </c>
      <c r="V579" s="57"/>
      <c r="W579" s="57"/>
      <c r="X579" s="57"/>
      <c r="Y579" s="12"/>
    </row>
    <row r="580" spans="1:25" s="35" customFormat="1" hidden="1">
      <c r="A580" s="28" t="s">
        <v>102</v>
      </c>
      <c r="B580" s="29">
        <v>11</v>
      </c>
      <c r="C580" s="30" t="s">
        <v>24</v>
      </c>
      <c r="D580" s="31">
        <v>4227</v>
      </c>
      <c r="E580" s="32" t="s">
        <v>132</v>
      </c>
      <c r="F580" s="32"/>
      <c r="G580" s="76">
        <v>300000</v>
      </c>
      <c r="H580" s="76">
        <v>300000</v>
      </c>
      <c r="I580" s="76">
        <v>150000</v>
      </c>
      <c r="J580" s="76">
        <v>150000</v>
      </c>
      <c r="K580" s="76">
        <v>5000</v>
      </c>
      <c r="L580" s="77">
        <f t="shared" si="288"/>
        <v>3.3333333333333335</v>
      </c>
      <c r="M580" s="76">
        <v>300000</v>
      </c>
      <c r="N580" s="76">
        <v>300000</v>
      </c>
      <c r="O580" s="76">
        <v>300000</v>
      </c>
      <c r="P580" s="76">
        <f>O580</f>
        <v>300000</v>
      </c>
      <c r="Q580" s="76">
        <v>380000</v>
      </c>
      <c r="R580" s="76">
        <v>380000</v>
      </c>
      <c r="S580" s="76">
        <f>R580</f>
        <v>380000</v>
      </c>
      <c r="T580" s="76">
        <v>400000</v>
      </c>
      <c r="U580" s="76">
        <f>T580</f>
        <v>400000</v>
      </c>
      <c r="V580" s="1"/>
      <c r="W580" s="1"/>
      <c r="X580" s="1"/>
      <c r="Y580" s="74"/>
    </row>
    <row r="581" spans="1:25" s="36" customFormat="1" ht="15.75" hidden="1">
      <c r="A581" s="24" t="s">
        <v>102</v>
      </c>
      <c r="B581" s="25">
        <v>11</v>
      </c>
      <c r="C581" s="26" t="s">
        <v>24</v>
      </c>
      <c r="D581" s="27">
        <v>426</v>
      </c>
      <c r="E581" s="20"/>
      <c r="F581" s="20"/>
      <c r="G581" s="57">
        <f>SUM(G582)</f>
        <v>100000</v>
      </c>
      <c r="H581" s="57">
        <f t="shared" ref="H581:U581" si="298">SUM(H582)</f>
        <v>100000</v>
      </c>
      <c r="I581" s="57">
        <f t="shared" si="298"/>
        <v>250000</v>
      </c>
      <c r="J581" s="57">
        <f t="shared" si="298"/>
        <v>250000</v>
      </c>
      <c r="K581" s="57">
        <f t="shared" si="298"/>
        <v>85916.66</v>
      </c>
      <c r="L581" s="78">
        <f t="shared" si="288"/>
        <v>34.366664</v>
      </c>
      <c r="M581" s="57">
        <f t="shared" si="298"/>
        <v>150000</v>
      </c>
      <c r="N581" s="57">
        <f t="shared" si="298"/>
        <v>150000</v>
      </c>
      <c r="O581" s="57">
        <f t="shared" si="298"/>
        <v>150000</v>
      </c>
      <c r="P581" s="57">
        <f t="shared" si="298"/>
        <v>150000</v>
      </c>
      <c r="Q581" s="57">
        <f t="shared" si="298"/>
        <v>150000</v>
      </c>
      <c r="R581" s="57">
        <f t="shared" si="298"/>
        <v>150000</v>
      </c>
      <c r="S581" s="57">
        <f t="shared" si="298"/>
        <v>150000</v>
      </c>
      <c r="T581" s="57">
        <f t="shared" si="298"/>
        <v>200000</v>
      </c>
      <c r="U581" s="57">
        <f t="shared" si="298"/>
        <v>200000</v>
      </c>
      <c r="V581" s="21"/>
      <c r="W581" s="21"/>
      <c r="X581" s="21"/>
      <c r="Y581" s="132"/>
    </row>
    <row r="582" spans="1:25" hidden="1">
      <c r="A582" s="28" t="s">
        <v>102</v>
      </c>
      <c r="B582" s="29">
        <v>11</v>
      </c>
      <c r="C582" s="30" t="s">
        <v>24</v>
      </c>
      <c r="D582" s="31">
        <v>4262</v>
      </c>
      <c r="E582" s="32" t="s">
        <v>148</v>
      </c>
      <c r="F582" s="32"/>
      <c r="G582" s="76">
        <v>100000</v>
      </c>
      <c r="H582" s="76">
        <v>100000</v>
      </c>
      <c r="I582" s="76">
        <v>250000</v>
      </c>
      <c r="J582" s="76">
        <v>250000</v>
      </c>
      <c r="K582" s="76">
        <v>85916.66</v>
      </c>
      <c r="L582" s="77">
        <f t="shared" si="288"/>
        <v>34.366664</v>
      </c>
      <c r="M582" s="76">
        <v>150000</v>
      </c>
      <c r="N582" s="76">
        <v>150000</v>
      </c>
      <c r="O582" s="76">
        <v>150000</v>
      </c>
      <c r="P582" s="76">
        <f>O582</f>
        <v>150000</v>
      </c>
      <c r="Q582" s="76">
        <v>150000</v>
      </c>
      <c r="R582" s="76">
        <v>150000</v>
      </c>
      <c r="S582" s="76">
        <f>R582</f>
        <v>150000</v>
      </c>
      <c r="T582" s="76">
        <v>200000</v>
      </c>
      <c r="U582" s="76">
        <f>T582</f>
        <v>200000</v>
      </c>
    </row>
    <row r="583" spans="1:25" ht="94.5">
      <c r="A583" s="431" t="s">
        <v>561</v>
      </c>
      <c r="B583" s="431"/>
      <c r="C583" s="431"/>
      <c r="D583" s="431"/>
      <c r="E583" s="20" t="s">
        <v>285</v>
      </c>
      <c r="F583" s="51" t="s">
        <v>545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36" customFormat="1" ht="15.75" hidden="1">
      <c r="A584" s="25" t="s">
        <v>103</v>
      </c>
      <c r="B584" s="25">
        <v>12</v>
      </c>
      <c r="C584" s="26" t="s">
        <v>24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32"/>
    </row>
    <row r="585" spans="1:25" s="36" customFormat="1" ht="15.75" hidden="1">
      <c r="A585" s="29" t="s">
        <v>103</v>
      </c>
      <c r="B585" s="29">
        <v>12</v>
      </c>
      <c r="C585" s="30" t="s">
        <v>24</v>
      </c>
      <c r="D585" s="31">
        <v>3237</v>
      </c>
      <c r="E585" s="32" t="s">
        <v>36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32"/>
    </row>
    <row r="586" spans="1:25" s="36" customFormat="1" ht="15.75" hidden="1">
      <c r="A586" s="25" t="s">
        <v>103</v>
      </c>
      <c r="B586" s="25">
        <v>12</v>
      </c>
      <c r="C586" s="26" t="s">
        <v>24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32"/>
    </row>
    <row r="587" spans="1:25" s="36" customFormat="1" ht="15.75" hidden="1">
      <c r="A587" s="29" t="s">
        <v>103</v>
      </c>
      <c r="B587" s="29">
        <v>12</v>
      </c>
      <c r="C587" s="30" t="s">
        <v>24</v>
      </c>
      <c r="D587" s="31">
        <v>4227</v>
      </c>
      <c r="E587" s="32" t="s">
        <v>132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32"/>
    </row>
    <row r="588" spans="1:25" s="36" customFormat="1" ht="15.75" hidden="1">
      <c r="A588" s="24" t="s">
        <v>103</v>
      </c>
      <c r="B588" s="25">
        <v>51</v>
      </c>
      <c r="C588" s="26" t="s">
        <v>24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32"/>
    </row>
    <row r="589" spans="1:25" s="35" customFormat="1" hidden="1">
      <c r="A589" s="28" t="s">
        <v>103</v>
      </c>
      <c r="B589" s="29">
        <v>51</v>
      </c>
      <c r="C589" s="30" t="s">
        <v>24</v>
      </c>
      <c r="D589" s="31">
        <v>3237</v>
      </c>
      <c r="E589" s="32" t="s">
        <v>36</v>
      </c>
      <c r="F589" s="32"/>
      <c r="G589" s="1">
        <v>750000</v>
      </c>
      <c r="H589" s="59"/>
      <c r="I589" s="1">
        <v>1735000</v>
      </c>
      <c r="J589" s="59"/>
      <c r="K589" s="1">
        <v>1254103.6499999999</v>
      </c>
      <c r="L589" s="33">
        <f t="shared" si="288"/>
        <v>72.282631123919302</v>
      </c>
      <c r="M589" s="1">
        <v>0</v>
      </c>
      <c r="N589" s="59"/>
      <c r="O589" s="1"/>
      <c r="P589" s="59"/>
      <c r="Q589" s="1">
        <v>0</v>
      </c>
      <c r="R589" s="1"/>
      <c r="S589" s="59"/>
      <c r="T589" s="1"/>
      <c r="U589" s="59"/>
      <c r="V589" s="1"/>
      <c r="W589" s="1"/>
      <c r="X589" s="1"/>
      <c r="Y589" s="74"/>
    </row>
    <row r="590" spans="1:25" s="36" customFormat="1" ht="15.75" hidden="1">
      <c r="A590" s="24" t="s">
        <v>103</v>
      </c>
      <c r="B590" s="25">
        <v>51</v>
      </c>
      <c r="C590" s="26" t="s">
        <v>24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32"/>
    </row>
    <row r="591" spans="1:25" s="35" customFormat="1" hidden="1">
      <c r="A591" s="28" t="s">
        <v>103</v>
      </c>
      <c r="B591" s="29">
        <v>51</v>
      </c>
      <c r="C591" s="30" t="s">
        <v>24</v>
      </c>
      <c r="D591" s="31">
        <v>4227</v>
      </c>
      <c r="E591" s="32" t="s">
        <v>132</v>
      </c>
      <c r="F591" s="32"/>
      <c r="G591" s="1">
        <v>0</v>
      </c>
      <c r="H591" s="59"/>
      <c r="I591" s="1">
        <v>360000</v>
      </c>
      <c r="J591" s="59"/>
      <c r="K591" s="1">
        <v>355403.31</v>
      </c>
      <c r="L591" s="33">
        <f t="shared" si="288"/>
        <v>98.723141666666663</v>
      </c>
      <c r="M591" s="1">
        <v>0</v>
      </c>
      <c r="N591" s="59"/>
      <c r="O591" s="1"/>
      <c r="P591" s="59"/>
      <c r="Q591" s="1">
        <v>0</v>
      </c>
      <c r="R591" s="1"/>
      <c r="S591" s="59"/>
      <c r="T591" s="1"/>
      <c r="U591" s="59"/>
      <c r="V591" s="1"/>
      <c r="W591" s="1"/>
      <c r="X591" s="1"/>
      <c r="Y591" s="74"/>
    </row>
    <row r="592" spans="1:25" s="79" customFormat="1" ht="15.75">
      <c r="A592" s="450" t="s">
        <v>87</v>
      </c>
      <c r="B592" s="450"/>
      <c r="C592" s="450"/>
      <c r="D592" s="450"/>
      <c r="E592" s="450"/>
      <c r="F592" s="450"/>
      <c r="G592" s="47">
        <f>SUM(G593)</f>
        <v>3572165476</v>
      </c>
      <c r="H592" s="47">
        <f>SUM(H593)</f>
        <v>3302165613</v>
      </c>
      <c r="I592" s="47">
        <f>SUM(I593)</f>
        <v>3582423222</v>
      </c>
      <c r="J592" s="47">
        <f>SUM(J593)</f>
        <v>3313768359</v>
      </c>
      <c r="K592" s="47">
        <f>SUM(K593)</f>
        <v>2817203667.3600001</v>
      </c>
      <c r="L592" s="48">
        <f t="shared" si="288"/>
        <v>78.63961047537002</v>
      </c>
      <c r="M592" s="47">
        <f t="shared" ref="M592:U592" si="304">SUM(M593)</f>
        <v>3933537372</v>
      </c>
      <c r="N592" s="47">
        <f t="shared" si="304"/>
        <v>3332369541</v>
      </c>
      <c r="O592" s="47">
        <f t="shared" si="304"/>
        <v>3693596995.3699999</v>
      </c>
      <c r="P592" s="47">
        <f t="shared" si="304"/>
        <v>3343680325.52</v>
      </c>
      <c r="Q592" s="47">
        <f t="shared" si="304"/>
        <v>8037843129</v>
      </c>
      <c r="R592" s="47">
        <f t="shared" si="304"/>
        <v>4325385460.6700001</v>
      </c>
      <c r="S592" s="47">
        <f t="shared" si="304"/>
        <v>3295624435.6700001</v>
      </c>
      <c r="T592" s="47">
        <f t="shared" si="304"/>
        <v>4816407478</v>
      </c>
      <c r="U592" s="47">
        <f t="shared" si="304"/>
        <v>3578381690</v>
      </c>
      <c r="V592" s="129"/>
      <c r="W592" s="129"/>
      <c r="X592" s="129"/>
      <c r="Y592" s="15"/>
    </row>
    <row r="593" spans="1:25" s="35" customFormat="1" ht="15.75">
      <c r="A593" s="436" t="s">
        <v>435</v>
      </c>
      <c r="B593" s="436"/>
      <c r="C593" s="436"/>
      <c r="D593" s="436"/>
      <c r="E593" s="436"/>
      <c r="F593" s="436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50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  <c r="V593" s="1"/>
      <c r="W593" s="1"/>
      <c r="X593" s="1"/>
      <c r="Y593" s="74"/>
    </row>
    <row r="594" spans="1:25" s="35" customFormat="1" ht="110.25">
      <c r="A594" s="449" t="s">
        <v>442</v>
      </c>
      <c r="B594" s="449"/>
      <c r="C594" s="449"/>
      <c r="D594" s="449"/>
      <c r="E594" s="51" t="s">
        <v>443</v>
      </c>
      <c r="F594" s="51" t="s">
        <v>546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  <c r="V594" s="1"/>
      <c r="W594" s="1"/>
      <c r="X594" s="1"/>
      <c r="Y594" s="74"/>
    </row>
    <row r="595" spans="1:25" s="35" customFormat="1" ht="15.75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  <c r="V595" s="1"/>
      <c r="W595" s="1"/>
      <c r="X595" s="1"/>
      <c r="Y595" s="74"/>
    </row>
    <row r="596" spans="1:25" s="35" customFormat="1" ht="15.75" hidden="1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  <c r="V596" s="1"/>
      <c r="W596" s="1"/>
      <c r="X596" s="1"/>
      <c r="Y596" s="74"/>
    </row>
    <row r="597" spans="1:25" s="35" customFormat="1" ht="15.75" hidden="1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  <c r="V597" s="1"/>
      <c r="W597" s="1"/>
      <c r="X597" s="1"/>
      <c r="Y597" s="74"/>
    </row>
    <row r="598" spans="1:25" s="35" customFormat="1" ht="15.75" hidden="1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  <c r="V598" s="1"/>
      <c r="W598" s="1"/>
      <c r="X598" s="1"/>
      <c r="Y598" s="74"/>
    </row>
    <row r="599" spans="1:25" s="35" customFormat="1" ht="15.75" hidden="1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  <c r="V599" s="1"/>
      <c r="W599" s="1"/>
      <c r="X599" s="1"/>
      <c r="Y599" s="74"/>
    </row>
    <row r="600" spans="1:25" s="35" customFormat="1" ht="15.75" hidden="1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1"/>
      <c r="W600" s="1"/>
      <c r="X600" s="1"/>
      <c r="Y600" s="74"/>
    </row>
    <row r="601" spans="1:25" s="35" customFormat="1" ht="15.75" hidden="1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  <c r="V601" s="1"/>
      <c r="W601" s="1"/>
      <c r="X601" s="1"/>
      <c r="Y601" s="74"/>
    </row>
    <row r="602" spans="1:25" s="35" customFormat="1" ht="15.75" hidden="1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1"/>
      <c r="W602" s="1"/>
      <c r="X602" s="1"/>
      <c r="Y602" s="74"/>
    </row>
    <row r="603" spans="1:25" s="35" customFormat="1" ht="15.75" hidden="1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  <c r="V603" s="1"/>
      <c r="W603" s="1"/>
      <c r="X603" s="1"/>
      <c r="Y603" s="74"/>
    </row>
    <row r="604" spans="1:25" s="35" customFormat="1" ht="110.25">
      <c r="A604" s="431" t="s">
        <v>497</v>
      </c>
      <c r="B604" s="431"/>
      <c r="C604" s="431"/>
      <c r="D604" s="431"/>
      <c r="E604" s="20" t="s">
        <v>360</v>
      </c>
      <c r="F604" s="20" t="s">
        <v>249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  <c r="V604" s="1"/>
      <c r="W604" s="1"/>
      <c r="X604" s="1"/>
      <c r="Y604" s="74"/>
    </row>
    <row r="605" spans="1:25" s="36" customFormat="1" ht="15.75" hidden="1">
      <c r="A605" s="24" t="s">
        <v>101</v>
      </c>
      <c r="B605" s="25">
        <v>11</v>
      </c>
      <c r="C605" s="26" t="s">
        <v>25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32"/>
    </row>
    <row r="606" spans="1:25" s="35" customFormat="1" hidden="1">
      <c r="A606" s="28" t="s">
        <v>101</v>
      </c>
      <c r="B606" s="29">
        <v>11</v>
      </c>
      <c r="C606" s="30" t="s">
        <v>25</v>
      </c>
      <c r="D606" s="31">
        <v>3811</v>
      </c>
      <c r="E606" s="32" t="s">
        <v>141</v>
      </c>
      <c r="F606" s="32"/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  <c r="V606" s="1"/>
      <c r="W606" s="1"/>
      <c r="X606" s="1"/>
      <c r="Y606" s="74"/>
    </row>
    <row r="607" spans="1:25" s="36" customFormat="1" ht="15.75" hidden="1">
      <c r="A607" s="24" t="s">
        <v>101</v>
      </c>
      <c r="B607" s="25">
        <v>12</v>
      </c>
      <c r="C607" s="26" t="s">
        <v>25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32"/>
    </row>
    <row r="608" spans="1:25" s="35" customFormat="1" ht="30" hidden="1" customHeight="1">
      <c r="A608" s="28" t="s">
        <v>101</v>
      </c>
      <c r="B608" s="29">
        <v>12</v>
      </c>
      <c r="C608" s="30" t="s">
        <v>25</v>
      </c>
      <c r="D608" s="31">
        <v>3821</v>
      </c>
      <c r="E608" s="32" t="s">
        <v>38</v>
      </c>
      <c r="F608" s="32"/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  <c r="V608" s="1"/>
      <c r="W608" s="1"/>
      <c r="X608" s="1"/>
      <c r="Y608" s="74"/>
    </row>
    <row r="609" spans="1:25" s="36" customFormat="1" ht="15.75" hidden="1">
      <c r="A609" s="24" t="s">
        <v>101</v>
      </c>
      <c r="B609" s="25">
        <v>51</v>
      </c>
      <c r="C609" s="26" t="s">
        <v>25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32"/>
    </row>
    <row r="610" spans="1:25" s="35" customFormat="1" ht="33.75" hidden="1" customHeight="1">
      <c r="A610" s="28" t="s">
        <v>101</v>
      </c>
      <c r="B610" s="29">
        <v>51</v>
      </c>
      <c r="C610" s="30" t="s">
        <v>25</v>
      </c>
      <c r="D610" s="31">
        <v>3821</v>
      </c>
      <c r="E610" s="32" t="s">
        <v>38</v>
      </c>
      <c r="F610" s="32"/>
      <c r="G610" s="1">
        <v>6885000</v>
      </c>
      <c r="H610" s="59"/>
      <c r="I610" s="1">
        <v>6885000</v>
      </c>
      <c r="J610" s="59"/>
      <c r="K610" s="1">
        <v>6132824.5899999999</v>
      </c>
      <c r="L610" s="33">
        <f t="shared" si="288"/>
        <v>89.075157443718226</v>
      </c>
      <c r="M610" s="1">
        <v>4590000</v>
      </c>
      <c r="N610" s="59"/>
      <c r="O610" s="1">
        <v>0</v>
      </c>
      <c r="P610" s="59"/>
      <c r="Q610" s="1">
        <v>0</v>
      </c>
      <c r="R610" s="1"/>
      <c r="S610" s="59"/>
      <c r="T610" s="1">
        <v>0</v>
      </c>
      <c r="U610" s="59"/>
      <c r="V610" s="1"/>
      <c r="W610" s="1"/>
      <c r="X610" s="1"/>
      <c r="Y610" s="74"/>
    </row>
    <row r="611" spans="1:25" s="36" customFormat="1" ht="15.75" hidden="1">
      <c r="A611" s="24" t="s">
        <v>101</v>
      </c>
      <c r="B611" s="25">
        <v>563</v>
      </c>
      <c r="C611" s="26" t="s">
        <v>25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32"/>
    </row>
    <row r="612" spans="1:25" s="35" customFormat="1" hidden="1">
      <c r="A612" s="28" t="s">
        <v>101</v>
      </c>
      <c r="B612" s="29">
        <v>563</v>
      </c>
      <c r="C612" s="30" t="s">
        <v>25</v>
      </c>
      <c r="D612" s="31">
        <v>3821</v>
      </c>
      <c r="E612" s="32" t="s">
        <v>38</v>
      </c>
      <c r="F612" s="32"/>
      <c r="G612" s="1"/>
      <c r="H612" s="1"/>
      <c r="I612" s="1"/>
      <c r="J612" s="59"/>
      <c r="K612" s="1"/>
      <c r="L612" s="33" t="str">
        <f t="shared" si="288"/>
        <v>-</v>
      </c>
      <c r="M612" s="1"/>
      <c r="N612" s="1"/>
      <c r="O612" s="1"/>
      <c r="P612" s="59"/>
      <c r="Q612" s="1"/>
      <c r="R612" s="1"/>
      <c r="S612" s="59"/>
      <c r="T612" s="1"/>
      <c r="U612" s="59"/>
      <c r="V612" s="1"/>
      <c r="W612" s="1"/>
      <c r="X612" s="1"/>
      <c r="Y612" s="74"/>
    </row>
    <row r="613" spans="1:25" s="35" customFormat="1" ht="110.25">
      <c r="A613" s="431" t="s">
        <v>498</v>
      </c>
      <c r="B613" s="431"/>
      <c r="C613" s="431"/>
      <c r="D613" s="431"/>
      <c r="E613" s="20" t="s">
        <v>355</v>
      </c>
      <c r="F613" s="20" t="s">
        <v>249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  <c r="V613" s="1"/>
      <c r="W613" s="1"/>
      <c r="X613" s="1"/>
      <c r="Y613" s="74"/>
    </row>
    <row r="614" spans="1:25" s="36" customFormat="1" ht="15.75" hidden="1">
      <c r="A614" s="24" t="s">
        <v>219</v>
      </c>
      <c r="B614" s="25">
        <v>11</v>
      </c>
      <c r="C614" s="26" t="s">
        <v>25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32"/>
    </row>
    <row r="615" spans="1:25" s="35" customFormat="1" hidden="1">
      <c r="A615" s="28" t="s">
        <v>219</v>
      </c>
      <c r="B615" s="29">
        <v>11</v>
      </c>
      <c r="C615" s="30" t="s">
        <v>25</v>
      </c>
      <c r="D615" s="31">
        <v>3811</v>
      </c>
      <c r="E615" s="32" t="s">
        <v>141</v>
      </c>
      <c r="F615" s="32"/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  <c r="V615" s="1"/>
      <c r="W615" s="1"/>
      <c r="X615" s="1"/>
      <c r="Y615" s="74"/>
    </row>
    <row r="616" spans="1:25" s="36" customFormat="1" ht="15.75" hidden="1">
      <c r="A616" s="24" t="s">
        <v>219</v>
      </c>
      <c r="B616" s="25">
        <v>12</v>
      </c>
      <c r="C616" s="26" t="s">
        <v>25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32"/>
    </row>
    <row r="617" spans="1:25" s="35" customFormat="1" ht="30.75" hidden="1" customHeight="1">
      <c r="A617" s="28" t="s">
        <v>219</v>
      </c>
      <c r="B617" s="29">
        <v>12</v>
      </c>
      <c r="C617" s="30" t="s">
        <v>25</v>
      </c>
      <c r="D617" s="31">
        <v>3821</v>
      </c>
      <c r="E617" s="32" t="s">
        <v>38</v>
      </c>
      <c r="F617" s="32"/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  <c r="V617" s="1"/>
      <c r="W617" s="1"/>
      <c r="X617" s="1"/>
      <c r="Y617" s="74"/>
    </row>
    <row r="618" spans="1:25" s="36" customFormat="1" ht="15.75" hidden="1">
      <c r="A618" s="24" t="s">
        <v>219</v>
      </c>
      <c r="B618" s="25">
        <v>51</v>
      </c>
      <c r="C618" s="26" t="s">
        <v>25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32"/>
    </row>
    <row r="619" spans="1:25" s="35" customFormat="1" ht="33" hidden="1" customHeight="1">
      <c r="A619" s="28" t="s">
        <v>219</v>
      </c>
      <c r="B619" s="29">
        <v>51</v>
      </c>
      <c r="C619" s="30" t="s">
        <v>25</v>
      </c>
      <c r="D619" s="31">
        <v>3821</v>
      </c>
      <c r="E619" s="32" t="s">
        <v>38</v>
      </c>
      <c r="F619" s="32"/>
      <c r="G619" s="1">
        <v>3660000</v>
      </c>
      <c r="H619" s="59"/>
      <c r="I619" s="1">
        <v>3660000</v>
      </c>
      <c r="J619" s="59"/>
      <c r="K619" s="1">
        <v>0</v>
      </c>
      <c r="L619" s="33">
        <f t="shared" si="288"/>
        <v>0</v>
      </c>
      <c r="M619" s="1">
        <v>0</v>
      </c>
      <c r="N619" s="59"/>
      <c r="O619" s="1"/>
      <c r="P619" s="59"/>
      <c r="Q619" s="1">
        <v>0</v>
      </c>
      <c r="R619" s="1">
        <v>0</v>
      </c>
      <c r="S619" s="59"/>
      <c r="T619" s="1">
        <v>0</v>
      </c>
      <c r="U619" s="59"/>
      <c r="V619" s="1"/>
      <c r="W619" s="1"/>
      <c r="X619" s="1"/>
      <c r="Y619" s="74"/>
    </row>
    <row r="620" spans="1:25" s="36" customFormat="1" ht="15.75" hidden="1">
      <c r="A620" s="24" t="s">
        <v>219</v>
      </c>
      <c r="B620" s="25">
        <v>563</v>
      </c>
      <c r="C620" s="26" t="s">
        <v>25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32"/>
    </row>
    <row r="621" spans="1:25" s="35" customFormat="1" hidden="1">
      <c r="A621" s="28" t="s">
        <v>219</v>
      </c>
      <c r="B621" s="29">
        <v>563</v>
      </c>
      <c r="C621" s="30" t="s">
        <v>25</v>
      </c>
      <c r="D621" s="31">
        <v>3821</v>
      </c>
      <c r="E621" s="32" t="s">
        <v>38</v>
      </c>
      <c r="F621" s="32"/>
      <c r="G621" s="1"/>
      <c r="H621" s="1"/>
      <c r="I621" s="1"/>
      <c r="J621" s="59"/>
      <c r="K621" s="1"/>
      <c r="L621" s="33" t="str">
        <f t="shared" si="288"/>
        <v>-</v>
      </c>
      <c r="M621" s="1"/>
      <c r="N621" s="1"/>
      <c r="O621" s="1"/>
      <c r="P621" s="59"/>
      <c r="Q621" s="1"/>
      <c r="R621" s="1"/>
      <c r="S621" s="59"/>
      <c r="T621" s="1"/>
      <c r="U621" s="59"/>
      <c r="V621" s="1"/>
      <c r="W621" s="1"/>
      <c r="X621" s="1"/>
      <c r="Y621" s="74"/>
    </row>
    <row r="622" spans="1:25" s="35" customFormat="1" ht="110.25">
      <c r="A622" s="431" t="s">
        <v>499</v>
      </c>
      <c r="B622" s="431"/>
      <c r="C622" s="431"/>
      <c r="D622" s="431"/>
      <c r="E622" s="20" t="s">
        <v>348</v>
      </c>
      <c r="F622" s="20" t="s">
        <v>249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  <c r="V622" s="1"/>
      <c r="W622" s="1"/>
      <c r="X622" s="1"/>
      <c r="Y622" s="74"/>
    </row>
    <row r="623" spans="1:25" s="36" customFormat="1" ht="15.75" hidden="1">
      <c r="A623" s="24" t="s">
        <v>220</v>
      </c>
      <c r="B623" s="25">
        <v>11</v>
      </c>
      <c r="C623" s="26" t="s">
        <v>25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32"/>
    </row>
    <row r="624" spans="1:25" s="35" customFormat="1" hidden="1">
      <c r="A624" s="28" t="s">
        <v>220</v>
      </c>
      <c r="B624" s="29">
        <v>11</v>
      </c>
      <c r="C624" s="30" t="s">
        <v>25</v>
      </c>
      <c r="D624" s="31">
        <v>3811</v>
      </c>
      <c r="E624" s="32" t="s">
        <v>141</v>
      </c>
      <c r="F624" s="32"/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  <c r="V624" s="1"/>
      <c r="W624" s="1"/>
      <c r="X624" s="1"/>
      <c r="Y624" s="74"/>
    </row>
    <row r="625" spans="1:25" s="36" customFormat="1" ht="15.75" hidden="1">
      <c r="A625" s="24" t="s">
        <v>220</v>
      </c>
      <c r="B625" s="25">
        <v>12</v>
      </c>
      <c r="C625" s="26" t="s">
        <v>25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32"/>
    </row>
    <row r="626" spans="1:25" s="35" customFormat="1" ht="30.75" hidden="1" customHeight="1">
      <c r="A626" s="28" t="s">
        <v>220</v>
      </c>
      <c r="B626" s="29">
        <v>12</v>
      </c>
      <c r="C626" s="30" t="s">
        <v>25</v>
      </c>
      <c r="D626" s="31">
        <v>3821</v>
      </c>
      <c r="E626" s="32" t="s">
        <v>38</v>
      </c>
      <c r="F626" s="32"/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  <c r="V626" s="1"/>
      <c r="W626" s="1"/>
      <c r="X626" s="1"/>
      <c r="Y626" s="74"/>
    </row>
    <row r="627" spans="1:25" s="36" customFormat="1" ht="15.75" hidden="1">
      <c r="A627" s="24" t="s">
        <v>220</v>
      </c>
      <c r="B627" s="25">
        <v>51</v>
      </c>
      <c r="C627" s="26" t="s">
        <v>25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32"/>
    </row>
    <row r="628" spans="1:25" s="35" customFormat="1" ht="34.5" hidden="1" customHeight="1">
      <c r="A628" s="28" t="s">
        <v>220</v>
      </c>
      <c r="B628" s="29">
        <v>51</v>
      </c>
      <c r="C628" s="30" t="s">
        <v>25</v>
      </c>
      <c r="D628" s="31">
        <v>3821</v>
      </c>
      <c r="E628" s="32" t="s">
        <v>38</v>
      </c>
      <c r="F628" s="32"/>
      <c r="G628" s="1">
        <v>1275000</v>
      </c>
      <c r="H628" s="59"/>
      <c r="I628" s="1">
        <v>1275000</v>
      </c>
      <c r="J628" s="59"/>
      <c r="K628" s="1">
        <v>676762.83</v>
      </c>
      <c r="L628" s="33">
        <f t="shared" si="288"/>
        <v>53.079437647058825</v>
      </c>
      <c r="M628" s="1">
        <v>0</v>
      </c>
      <c r="N628" s="59"/>
      <c r="O628" s="1"/>
      <c r="P628" s="59"/>
      <c r="Q628" s="1">
        <v>0</v>
      </c>
      <c r="R628" s="1">
        <v>0</v>
      </c>
      <c r="S628" s="59"/>
      <c r="T628" s="1">
        <v>0</v>
      </c>
      <c r="U628" s="59"/>
      <c r="V628" s="1"/>
      <c r="W628" s="1"/>
      <c r="X628" s="1"/>
      <c r="Y628" s="74"/>
    </row>
    <row r="629" spans="1:25" s="36" customFormat="1" ht="15.75" hidden="1">
      <c r="A629" s="24" t="s">
        <v>220</v>
      </c>
      <c r="B629" s="25">
        <v>563</v>
      </c>
      <c r="C629" s="26" t="s">
        <v>25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32"/>
    </row>
    <row r="630" spans="1:25" s="35" customFormat="1" hidden="1">
      <c r="A630" s="28" t="s">
        <v>220</v>
      </c>
      <c r="B630" s="29">
        <v>563</v>
      </c>
      <c r="C630" s="30" t="s">
        <v>25</v>
      </c>
      <c r="D630" s="31">
        <v>3821</v>
      </c>
      <c r="E630" s="32" t="s">
        <v>38</v>
      </c>
      <c r="F630" s="32"/>
      <c r="G630" s="1"/>
      <c r="H630" s="1"/>
      <c r="I630" s="1"/>
      <c r="J630" s="59"/>
      <c r="K630" s="1"/>
      <c r="L630" s="33" t="str">
        <f t="shared" si="288"/>
        <v>-</v>
      </c>
      <c r="M630" s="1"/>
      <c r="N630" s="1"/>
      <c r="O630" s="1"/>
      <c r="P630" s="59"/>
      <c r="Q630" s="1"/>
      <c r="R630" s="1"/>
      <c r="S630" s="59"/>
      <c r="T630" s="1"/>
      <c r="U630" s="59"/>
      <c r="V630" s="1"/>
      <c r="W630" s="1"/>
      <c r="X630" s="1"/>
      <c r="Y630" s="74"/>
    </row>
    <row r="631" spans="1:25" s="35" customFormat="1" ht="110.25">
      <c r="A631" s="431" t="s">
        <v>500</v>
      </c>
      <c r="B631" s="431"/>
      <c r="C631" s="431"/>
      <c r="D631" s="431"/>
      <c r="E631" s="20" t="s">
        <v>347</v>
      </c>
      <c r="F631" s="20" t="s">
        <v>249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  <c r="V631" s="1"/>
      <c r="W631" s="1"/>
      <c r="X631" s="1"/>
      <c r="Y631" s="74"/>
    </row>
    <row r="632" spans="1:25" s="36" customFormat="1" ht="15.75" hidden="1">
      <c r="A632" s="24" t="s">
        <v>221</v>
      </c>
      <c r="B632" s="25">
        <v>11</v>
      </c>
      <c r="C632" s="26" t="s">
        <v>25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32"/>
    </row>
    <row r="633" spans="1:25" s="35" customFormat="1" ht="15.75" hidden="1">
      <c r="A633" s="28" t="s">
        <v>221</v>
      </c>
      <c r="B633" s="29">
        <v>11</v>
      </c>
      <c r="C633" s="30" t="s">
        <v>25</v>
      </c>
      <c r="D633" s="31">
        <v>3811</v>
      </c>
      <c r="E633" s="32" t="s">
        <v>141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  <c r="V633" s="1"/>
      <c r="W633" s="1"/>
      <c r="X633" s="1"/>
      <c r="Y633" s="74"/>
    </row>
    <row r="634" spans="1:25" s="36" customFormat="1" ht="15.75" hidden="1">
      <c r="A634" s="24" t="s">
        <v>221</v>
      </c>
      <c r="B634" s="25">
        <v>12</v>
      </c>
      <c r="C634" s="26" t="s">
        <v>25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32"/>
    </row>
    <row r="635" spans="1:25" s="35" customFormat="1" ht="31.5" hidden="1" customHeight="1">
      <c r="A635" s="28" t="s">
        <v>221</v>
      </c>
      <c r="B635" s="29">
        <v>12</v>
      </c>
      <c r="C635" s="30" t="s">
        <v>25</v>
      </c>
      <c r="D635" s="31">
        <v>3821</v>
      </c>
      <c r="E635" s="32" t="s">
        <v>38</v>
      </c>
      <c r="F635" s="32"/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  <c r="V635" s="1"/>
      <c r="W635" s="1"/>
      <c r="X635" s="1"/>
      <c r="Y635" s="74"/>
    </row>
    <row r="636" spans="1:25" s="36" customFormat="1" ht="15.75" hidden="1">
      <c r="A636" s="24" t="s">
        <v>221</v>
      </c>
      <c r="B636" s="25">
        <v>51</v>
      </c>
      <c r="C636" s="26" t="s">
        <v>25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32"/>
    </row>
    <row r="637" spans="1:25" s="35" customFormat="1" ht="32.25" hidden="1" customHeight="1">
      <c r="A637" s="28" t="s">
        <v>221</v>
      </c>
      <c r="B637" s="29">
        <v>51</v>
      </c>
      <c r="C637" s="30" t="s">
        <v>25</v>
      </c>
      <c r="D637" s="31">
        <v>3821</v>
      </c>
      <c r="E637" s="32" t="s">
        <v>38</v>
      </c>
      <c r="F637" s="32"/>
      <c r="G637" s="1">
        <v>4972500</v>
      </c>
      <c r="H637" s="59"/>
      <c r="I637" s="1">
        <v>4972500</v>
      </c>
      <c r="J637" s="59"/>
      <c r="K637" s="1">
        <v>0</v>
      </c>
      <c r="L637" s="33">
        <f t="shared" si="288"/>
        <v>0</v>
      </c>
      <c r="M637" s="1">
        <v>3315000</v>
      </c>
      <c r="N637" s="59"/>
      <c r="O637" s="1">
        <v>0</v>
      </c>
      <c r="P637" s="59"/>
      <c r="Q637" s="1">
        <v>0</v>
      </c>
      <c r="R637" s="1"/>
      <c r="S637" s="59"/>
      <c r="T637" s="1">
        <v>0</v>
      </c>
      <c r="U637" s="59"/>
      <c r="V637" s="1"/>
      <c r="W637" s="1"/>
      <c r="X637" s="1"/>
      <c r="Y637" s="74"/>
    </row>
    <row r="638" spans="1:25" s="36" customFormat="1" ht="15.75" hidden="1">
      <c r="A638" s="24" t="s">
        <v>221</v>
      </c>
      <c r="B638" s="25">
        <v>563</v>
      </c>
      <c r="C638" s="26" t="s">
        <v>25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32"/>
    </row>
    <row r="639" spans="1:25" s="35" customFormat="1" hidden="1">
      <c r="A639" s="28" t="s">
        <v>221</v>
      </c>
      <c r="B639" s="29">
        <v>563</v>
      </c>
      <c r="C639" s="30" t="s">
        <v>25</v>
      </c>
      <c r="D639" s="31">
        <v>3821</v>
      </c>
      <c r="E639" s="32" t="s">
        <v>38</v>
      </c>
      <c r="F639" s="32"/>
      <c r="G639" s="1"/>
      <c r="H639" s="1"/>
      <c r="I639" s="1"/>
      <c r="J639" s="59"/>
      <c r="K639" s="1"/>
      <c r="L639" s="33" t="str">
        <f t="shared" si="288"/>
        <v>-</v>
      </c>
      <c r="M639" s="1"/>
      <c r="N639" s="1"/>
      <c r="O639" s="1"/>
      <c r="P639" s="59"/>
      <c r="Q639" s="1"/>
      <c r="R639" s="1"/>
      <c r="S639" s="59"/>
      <c r="T639" s="1"/>
      <c r="U639" s="59"/>
      <c r="V639" s="1"/>
      <c r="W639" s="1"/>
      <c r="X639" s="1"/>
      <c r="Y639" s="74"/>
    </row>
    <row r="640" spans="1:25" ht="110.25">
      <c r="A640" s="431" t="s">
        <v>501</v>
      </c>
      <c r="B640" s="431"/>
      <c r="C640" s="431"/>
      <c r="D640" s="431"/>
      <c r="E640" s="20" t="s">
        <v>346</v>
      </c>
      <c r="F640" s="20" t="s">
        <v>249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36" customFormat="1" ht="15.75" hidden="1">
      <c r="A641" s="24" t="s">
        <v>156</v>
      </c>
      <c r="B641" s="25">
        <v>11</v>
      </c>
      <c r="C641" s="52" t="s">
        <v>25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32"/>
    </row>
    <row r="642" spans="1:25" s="35" customFormat="1" ht="45" hidden="1">
      <c r="A642" s="28" t="s">
        <v>156</v>
      </c>
      <c r="B642" s="29">
        <v>11</v>
      </c>
      <c r="C642" s="53" t="s">
        <v>25</v>
      </c>
      <c r="D642" s="31">
        <v>3861</v>
      </c>
      <c r="E642" s="32" t="s">
        <v>282</v>
      </c>
      <c r="F642" s="32"/>
      <c r="G642" s="54">
        <v>4950000</v>
      </c>
      <c r="H642" s="54">
        <v>4950000</v>
      </c>
      <c r="I642" s="54">
        <v>4950000</v>
      </c>
      <c r="J642" s="54">
        <v>4950000</v>
      </c>
      <c r="K642" s="54">
        <v>0</v>
      </c>
      <c r="L642" s="33">
        <f t="shared" si="328"/>
        <v>0</v>
      </c>
      <c r="M642" s="54">
        <v>3075000</v>
      </c>
      <c r="N642" s="54">
        <v>3075000</v>
      </c>
      <c r="O642" s="54">
        <v>0</v>
      </c>
      <c r="P642" s="54">
        <f>O642</f>
        <v>0</v>
      </c>
      <c r="Q642" s="54">
        <v>0</v>
      </c>
      <c r="R642" s="54">
        <v>0</v>
      </c>
      <c r="S642" s="54">
        <f>R642</f>
        <v>0</v>
      </c>
      <c r="T642" s="54">
        <v>0</v>
      </c>
      <c r="U642" s="54">
        <f>T642</f>
        <v>0</v>
      </c>
      <c r="V642" s="1"/>
      <c r="W642" s="1"/>
      <c r="X642" s="1"/>
      <c r="Y642" s="74"/>
    </row>
    <row r="643" spans="1:25" s="36" customFormat="1" ht="15.75" hidden="1">
      <c r="A643" s="24" t="s">
        <v>156</v>
      </c>
      <c r="B643" s="25">
        <v>12</v>
      </c>
      <c r="C643" s="52" t="s">
        <v>25</v>
      </c>
      <c r="D643" s="27">
        <v>386</v>
      </c>
      <c r="E643" s="20"/>
      <c r="F643" s="20"/>
      <c r="G643" s="55">
        <f>SUM(G644)</f>
        <v>1552500</v>
      </c>
      <c r="H643" s="55">
        <f t="shared" ref="H643:U643" si="330">SUM(H644)</f>
        <v>1552500</v>
      </c>
      <c r="I643" s="55">
        <f t="shared" si="330"/>
        <v>1552500</v>
      </c>
      <c r="J643" s="55">
        <f t="shared" si="330"/>
        <v>1552500</v>
      </c>
      <c r="K643" s="55">
        <f t="shared" si="330"/>
        <v>1545675.17</v>
      </c>
      <c r="L643" s="22">
        <f t="shared" si="328"/>
        <v>99.560397423510466</v>
      </c>
      <c r="M643" s="55">
        <f t="shared" si="330"/>
        <v>1035000</v>
      </c>
      <c r="N643" s="55">
        <f t="shared" si="330"/>
        <v>1035000</v>
      </c>
      <c r="O643" s="55">
        <f t="shared" si="330"/>
        <v>0</v>
      </c>
      <c r="P643" s="55">
        <f t="shared" si="330"/>
        <v>0</v>
      </c>
      <c r="Q643" s="55">
        <f t="shared" si="330"/>
        <v>0</v>
      </c>
      <c r="R643" s="55">
        <f t="shared" si="330"/>
        <v>0</v>
      </c>
      <c r="S643" s="55">
        <f t="shared" si="330"/>
        <v>0</v>
      </c>
      <c r="T643" s="55">
        <f t="shared" si="330"/>
        <v>0</v>
      </c>
      <c r="U643" s="55">
        <f t="shared" si="330"/>
        <v>0</v>
      </c>
      <c r="V643" s="21"/>
      <c r="W643" s="21"/>
      <c r="X643" s="21"/>
      <c r="Y643" s="132"/>
    </row>
    <row r="644" spans="1:25" s="35" customFormat="1" ht="45" hidden="1">
      <c r="A644" s="28" t="s">
        <v>156</v>
      </c>
      <c r="B644" s="29">
        <v>12</v>
      </c>
      <c r="C644" s="53" t="s">
        <v>25</v>
      </c>
      <c r="D644" s="31">
        <v>3861</v>
      </c>
      <c r="E644" s="32" t="s">
        <v>282</v>
      </c>
      <c r="F644" s="32"/>
      <c r="G644" s="54">
        <v>1552500</v>
      </c>
      <c r="H644" s="54">
        <v>1552500</v>
      </c>
      <c r="I644" s="54">
        <v>1552500</v>
      </c>
      <c r="J644" s="54">
        <v>1552500</v>
      </c>
      <c r="K644" s="54">
        <v>1545675.17</v>
      </c>
      <c r="L644" s="33">
        <f t="shared" si="328"/>
        <v>99.560397423510466</v>
      </c>
      <c r="M644" s="54">
        <v>1035000</v>
      </c>
      <c r="N644" s="54">
        <v>1035000</v>
      </c>
      <c r="O644" s="54">
        <v>0</v>
      </c>
      <c r="P644" s="54">
        <f>O644</f>
        <v>0</v>
      </c>
      <c r="Q644" s="54">
        <v>0</v>
      </c>
      <c r="R644" s="54"/>
      <c r="S644" s="54">
        <f>R644</f>
        <v>0</v>
      </c>
      <c r="T644" s="54">
        <v>0</v>
      </c>
      <c r="U644" s="54">
        <f>T644</f>
        <v>0</v>
      </c>
      <c r="V644" s="1"/>
      <c r="W644" s="1"/>
      <c r="X644" s="1"/>
      <c r="Y644" s="74"/>
    </row>
    <row r="645" spans="1:25" s="36" customFormat="1" ht="15.75" hidden="1">
      <c r="A645" s="24" t="s">
        <v>156</v>
      </c>
      <c r="B645" s="25">
        <v>51</v>
      </c>
      <c r="C645" s="52" t="s">
        <v>25</v>
      </c>
      <c r="D645" s="27">
        <v>386</v>
      </c>
      <c r="E645" s="20"/>
      <c r="F645" s="20"/>
      <c r="G645" s="55">
        <f>SUM(G646)</f>
        <v>8797500</v>
      </c>
      <c r="H645" s="55">
        <f t="shared" ref="H645:U645" si="331">SUM(H646)</f>
        <v>0</v>
      </c>
      <c r="I645" s="55">
        <f t="shared" si="331"/>
        <v>8797500</v>
      </c>
      <c r="J645" s="55">
        <f t="shared" si="331"/>
        <v>0</v>
      </c>
      <c r="K645" s="55">
        <f t="shared" si="331"/>
        <v>8758825.9900000002</v>
      </c>
      <c r="L645" s="22">
        <f t="shared" si="328"/>
        <v>99.560397726626888</v>
      </c>
      <c r="M645" s="55">
        <f t="shared" si="331"/>
        <v>5865000</v>
      </c>
      <c r="N645" s="55">
        <f t="shared" si="331"/>
        <v>0</v>
      </c>
      <c r="O645" s="55">
        <f t="shared" si="331"/>
        <v>0</v>
      </c>
      <c r="P645" s="55">
        <f t="shared" si="331"/>
        <v>0</v>
      </c>
      <c r="Q645" s="55">
        <f t="shared" si="331"/>
        <v>0</v>
      </c>
      <c r="R645" s="55">
        <f t="shared" si="331"/>
        <v>0</v>
      </c>
      <c r="S645" s="55">
        <f t="shared" si="331"/>
        <v>0</v>
      </c>
      <c r="T645" s="55">
        <f t="shared" si="331"/>
        <v>0</v>
      </c>
      <c r="U645" s="55">
        <f t="shared" si="331"/>
        <v>0</v>
      </c>
      <c r="V645" s="21"/>
      <c r="W645" s="21"/>
      <c r="X645" s="21"/>
      <c r="Y645" s="132"/>
    </row>
    <row r="646" spans="1:25" s="35" customFormat="1" ht="45" hidden="1">
      <c r="A646" s="28" t="s">
        <v>156</v>
      </c>
      <c r="B646" s="29">
        <v>51</v>
      </c>
      <c r="C646" s="53" t="s">
        <v>25</v>
      </c>
      <c r="D646" s="31">
        <v>3861</v>
      </c>
      <c r="E646" s="32" t="s">
        <v>282</v>
      </c>
      <c r="F646" s="32"/>
      <c r="G646" s="54">
        <v>8797500</v>
      </c>
      <c r="H646" s="80"/>
      <c r="I646" s="54">
        <v>8797500</v>
      </c>
      <c r="J646" s="59"/>
      <c r="K646" s="54">
        <v>8758825.9900000002</v>
      </c>
      <c r="L646" s="33">
        <f t="shared" si="328"/>
        <v>99.560397726626888</v>
      </c>
      <c r="M646" s="54">
        <v>5865000</v>
      </c>
      <c r="N646" s="80"/>
      <c r="O646" s="54">
        <v>0</v>
      </c>
      <c r="P646" s="59"/>
      <c r="Q646" s="54">
        <v>0</v>
      </c>
      <c r="R646" s="54"/>
      <c r="S646" s="59"/>
      <c r="T646" s="54">
        <v>0</v>
      </c>
      <c r="U646" s="59"/>
      <c r="V646" s="1"/>
      <c r="W646" s="1"/>
      <c r="X646" s="1"/>
      <c r="Y646" s="74"/>
    </row>
    <row r="647" spans="1:25" s="36" customFormat="1" ht="15.75" hidden="1">
      <c r="A647" s="24" t="s">
        <v>156</v>
      </c>
      <c r="B647" s="25">
        <v>563</v>
      </c>
      <c r="C647" s="52" t="s">
        <v>25</v>
      </c>
      <c r="D647" s="27">
        <v>386</v>
      </c>
      <c r="E647" s="20"/>
      <c r="F647" s="20"/>
      <c r="G647" s="55"/>
      <c r="H647" s="55"/>
      <c r="I647" s="55">
        <f>I648</f>
        <v>0</v>
      </c>
      <c r="J647" s="55">
        <f t="shared" ref="J647:U647" si="332">J648</f>
        <v>0</v>
      </c>
      <c r="K647" s="55">
        <f t="shared" si="332"/>
        <v>0</v>
      </c>
      <c r="L647" s="22" t="str">
        <f t="shared" si="328"/>
        <v>-</v>
      </c>
      <c r="M647" s="55">
        <f t="shared" si="332"/>
        <v>0</v>
      </c>
      <c r="N647" s="55">
        <f t="shared" si="332"/>
        <v>0</v>
      </c>
      <c r="O647" s="55">
        <f t="shared" si="332"/>
        <v>0</v>
      </c>
      <c r="P647" s="55">
        <f t="shared" si="332"/>
        <v>0</v>
      </c>
      <c r="Q647" s="55">
        <f t="shared" si="332"/>
        <v>0</v>
      </c>
      <c r="R647" s="55">
        <f t="shared" si="332"/>
        <v>0</v>
      </c>
      <c r="S647" s="55">
        <f t="shared" si="332"/>
        <v>0</v>
      </c>
      <c r="T647" s="55">
        <f t="shared" si="332"/>
        <v>0</v>
      </c>
      <c r="U647" s="55">
        <f t="shared" si="332"/>
        <v>0</v>
      </c>
      <c r="V647" s="21"/>
      <c r="W647" s="21"/>
      <c r="X647" s="21"/>
      <c r="Y647" s="132"/>
    </row>
    <row r="648" spans="1:25" s="35" customFormat="1" ht="45" hidden="1">
      <c r="A648" s="28" t="s">
        <v>156</v>
      </c>
      <c r="B648" s="29">
        <v>563</v>
      </c>
      <c r="C648" s="53" t="s">
        <v>25</v>
      </c>
      <c r="D648" s="31">
        <v>3861</v>
      </c>
      <c r="E648" s="32" t="s">
        <v>282</v>
      </c>
      <c r="F648" s="32"/>
      <c r="G648" s="54"/>
      <c r="H648" s="54"/>
      <c r="I648" s="54"/>
      <c r="J648" s="59"/>
      <c r="K648" s="54"/>
      <c r="L648" s="33" t="str">
        <f t="shared" si="328"/>
        <v>-</v>
      </c>
      <c r="M648" s="54"/>
      <c r="N648" s="54"/>
      <c r="O648" s="54"/>
      <c r="P648" s="59"/>
      <c r="Q648" s="54"/>
      <c r="R648" s="54"/>
      <c r="S648" s="59"/>
      <c r="T648" s="54"/>
      <c r="U648" s="59"/>
      <c r="V648" s="1"/>
      <c r="W648" s="1"/>
      <c r="X648" s="1"/>
      <c r="Y648" s="74"/>
    </row>
    <row r="649" spans="1:25" s="36" customFormat="1" ht="110.25">
      <c r="A649" s="431" t="s">
        <v>502</v>
      </c>
      <c r="B649" s="431"/>
      <c r="C649" s="431"/>
      <c r="D649" s="431"/>
      <c r="E649" s="20" t="s">
        <v>374</v>
      </c>
      <c r="F649" s="20" t="s">
        <v>249</v>
      </c>
      <c r="G649" s="55">
        <f>G650+G652+G654+G656</f>
        <v>8400000</v>
      </c>
      <c r="H649" s="55">
        <f>H650+H652+H654+H656</f>
        <v>1260000</v>
      </c>
      <c r="I649" s="55">
        <f>I650+I652+I654+I656+I658+I660</f>
        <v>8400000</v>
      </c>
      <c r="J649" s="55">
        <f t="shared" ref="J649:U649" si="333">J650+J652+J654+J656+J658+J660</f>
        <v>1260000</v>
      </c>
      <c r="K649" s="55">
        <f t="shared" si="333"/>
        <v>0</v>
      </c>
      <c r="L649" s="22">
        <f t="shared" si="328"/>
        <v>0</v>
      </c>
      <c r="M649" s="55">
        <f t="shared" si="333"/>
        <v>0</v>
      </c>
      <c r="N649" s="55">
        <f t="shared" si="333"/>
        <v>0</v>
      </c>
      <c r="O649" s="55">
        <f t="shared" si="333"/>
        <v>0</v>
      </c>
      <c r="P649" s="55">
        <f t="shared" si="333"/>
        <v>0</v>
      </c>
      <c r="Q649" s="55">
        <f t="shared" si="333"/>
        <v>3600000</v>
      </c>
      <c r="R649" s="55">
        <f t="shared" si="333"/>
        <v>0</v>
      </c>
      <c r="S649" s="55">
        <f t="shared" si="333"/>
        <v>0</v>
      </c>
      <c r="T649" s="55">
        <f t="shared" si="333"/>
        <v>0</v>
      </c>
      <c r="U649" s="55">
        <f t="shared" si="333"/>
        <v>0</v>
      </c>
      <c r="V649" s="21"/>
      <c r="W649" s="21"/>
      <c r="X649" s="21"/>
      <c r="Y649" s="132"/>
    </row>
    <row r="650" spans="1:25" s="36" customFormat="1" ht="15.75" hidden="1">
      <c r="A650" s="24" t="s">
        <v>339</v>
      </c>
      <c r="B650" s="25">
        <v>12</v>
      </c>
      <c r="C650" s="24" t="s">
        <v>25</v>
      </c>
      <c r="D650" s="42">
        <v>323</v>
      </c>
      <c r="E650" s="20"/>
      <c r="F650" s="20"/>
      <c r="G650" s="55">
        <f>SUM(G651)</f>
        <v>810000</v>
      </c>
      <c r="H650" s="55">
        <f t="shared" ref="H650:U650" si="334">SUM(H651)</f>
        <v>810000</v>
      </c>
      <c r="I650" s="55">
        <f t="shared" si="334"/>
        <v>810000</v>
      </c>
      <c r="J650" s="55">
        <f t="shared" si="334"/>
        <v>810000</v>
      </c>
      <c r="K650" s="55">
        <f t="shared" si="334"/>
        <v>0</v>
      </c>
      <c r="L650" s="22">
        <f t="shared" si="328"/>
        <v>0</v>
      </c>
      <c r="M650" s="55">
        <f t="shared" si="334"/>
        <v>0</v>
      </c>
      <c r="N650" s="55">
        <f t="shared" si="334"/>
        <v>0</v>
      </c>
      <c r="O650" s="55">
        <f t="shared" si="334"/>
        <v>0</v>
      </c>
      <c r="P650" s="55">
        <f t="shared" si="334"/>
        <v>0</v>
      </c>
      <c r="Q650" s="55">
        <f t="shared" si="334"/>
        <v>540000</v>
      </c>
      <c r="R650" s="55">
        <f t="shared" si="334"/>
        <v>0</v>
      </c>
      <c r="S650" s="55">
        <f t="shared" si="334"/>
        <v>0</v>
      </c>
      <c r="T650" s="55">
        <f t="shared" si="334"/>
        <v>0</v>
      </c>
      <c r="U650" s="55">
        <f t="shared" si="334"/>
        <v>0</v>
      </c>
      <c r="V650" s="21"/>
      <c r="W650" s="21"/>
      <c r="X650" s="21"/>
      <c r="Y650" s="132"/>
    </row>
    <row r="651" spans="1:25" s="36" customFormat="1" ht="15.75" hidden="1">
      <c r="A651" s="28" t="s">
        <v>339</v>
      </c>
      <c r="B651" s="29">
        <v>12</v>
      </c>
      <c r="C651" s="28" t="s">
        <v>25</v>
      </c>
      <c r="D651" s="56">
        <v>3238</v>
      </c>
      <c r="E651" s="32" t="s">
        <v>122</v>
      </c>
      <c r="F651" s="32"/>
      <c r="G651" s="54">
        <v>810000</v>
      </c>
      <c r="H651" s="54">
        <v>810000</v>
      </c>
      <c r="I651" s="54">
        <v>810000</v>
      </c>
      <c r="J651" s="54">
        <v>810000</v>
      </c>
      <c r="K651" s="54">
        <v>0</v>
      </c>
      <c r="L651" s="33">
        <f t="shared" si="328"/>
        <v>0</v>
      </c>
      <c r="M651" s="54">
        <v>0</v>
      </c>
      <c r="N651" s="54">
        <v>0</v>
      </c>
      <c r="O651" s="54"/>
      <c r="P651" s="54">
        <f>O651</f>
        <v>0</v>
      </c>
      <c r="Q651" s="54">
        <v>540000</v>
      </c>
      <c r="R651" s="54"/>
      <c r="S651" s="54">
        <f>R651</f>
        <v>0</v>
      </c>
      <c r="T651" s="54"/>
      <c r="U651" s="54">
        <f>T651</f>
        <v>0</v>
      </c>
      <c r="V651" s="21"/>
      <c r="W651" s="21"/>
      <c r="X651" s="21"/>
      <c r="Y651" s="132"/>
    </row>
    <row r="652" spans="1:25" s="36" customFormat="1" ht="15.75" hidden="1">
      <c r="A652" s="24" t="s">
        <v>339</v>
      </c>
      <c r="B652" s="25">
        <v>12</v>
      </c>
      <c r="C652" s="24" t="s">
        <v>25</v>
      </c>
      <c r="D652" s="42">
        <v>422</v>
      </c>
      <c r="E652" s="20"/>
      <c r="F652" s="20"/>
      <c r="G652" s="55">
        <f>SUM(G653)</f>
        <v>450000</v>
      </c>
      <c r="H652" s="55">
        <f t="shared" ref="H652:U652" si="335">SUM(H653)</f>
        <v>450000</v>
      </c>
      <c r="I652" s="55">
        <f t="shared" si="335"/>
        <v>450000</v>
      </c>
      <c r="J652" s="55">
        <f t="shared" si="335"/>
        <v>450000</v>
      </c>
      <c r="K652" s="55">
        <f t="shared" si="335"/>
        <v>0</v>
      </c>
      <c r="L652" s="22">
        <f t="shared" si="328"/>
        <v>0</v>
      </c>
      <c r="M652" s="55">
        <f t="shared" si="335"/>
        <v>0</v>
      </c>
      <c r="N652" s="55">
        <f t="shared" si="335"/>
        <v>0</v>
      </c>
      <c r="O652" s="55">
        <f t="shared" si="335"/>
        <v>0</v>
      </c>
      <c r="P652" s="55">
        <f t="shared" si="335"/>
        <v>0</v>
      </c>
      <c r="Q652" s="55">
        <f t="shared" si="335"/>
        <v>0</v>
      </c>
      <c r="R652" s="55">
        <f t="shared" si="335"/>
        <v>0</v>
      </c>
      <c r="S652" s="55">
        <f t="shared" si="335"/>
        <v>0</v>
      </c>
      <c r="T652" s="55">
        <f t="shared" si="335"/>
        <v>0</v>
      </c>
      <c r="U652" s="55">
        <f t="shared" si="335"/>
        <v>0</v>
      </c>
      <c r="V652" s="21"/>
      <c r="W652" s="21"/>
      <c r="X652" s="21"/>
      <c r="Y652" s="132"/>
    </row>
    <row r="653" spans="1:25" s="35" customFormat="1" hidden="1">
      <c r="A653" s="28" t="s">
        <v>339</v>
      </c>
      <c r="B653" s="29">
        <v>12</v>
      </c>
      <c r="C653" s="28" t="s">
        <v>25</v>
      </c>
      <c r="D653" s="56">
        <v>4222</v>
      </c>
      <c r="E653" s="32" t="s">
        <v>130</v>
      </c>
      <c r="F653" s="32"/>
      <c r="G653" s="54">
        <v>450000</v>
      </c>
      <c r="H653" s="54">
        <v>450000</v>
      </c>
      <c r="I653" s="54">
        <v>450000</v>
      </c>
      <c r="J653" s="54">
        <v>450000</v>
      </c>
      <c r="K653" s="54">
        <v>0</v>
      </c>
      <c r="L653" s="33">
        <f t="shared" si="328"/>
        <v>0</v>
      </c>
      <c r="M653" s="54">
        <v>0</v>
      </c>
      <c r="N653" s="54">
        <v>0</v>
      </c>
      <c r="O653" s="54"/>
      <c r="P653" s="54">
        <f>O653</f>
        <v>0</v>
      </c>
      <c r="Q653" s="54">
        <v>0</v>
      </c>
      <c r="R653" s="54"/>
      <c r="S653" s="54">
        <f>R653</f>
        <v>0</v>
      </c>
      <c r="T653" s="54"/>
      <c r="U653" s="54">
        <f>T653</f>
        <v>0</v>
      </c>
      <c r="V653" s="1"/>
      <c r="W653" s="1"/>
      <c r="X653" s="1"/>
      <c r="Y653" s="74"/>
    </row>
    <row r="654" spans="1:25" s="36" customFormat="1" ht="15.75" hidden="1">
      <c r="A654" s="24" t="s">
        <v>339</v>
      </c>
      <c r="B654" s="25">
        <v>51</v>
      </c>
      <c r="C654" s="24" t="s">
        <v>25</v>
      </c>
      <c r="D654" s="42">
        <v>323</v>
      </c>
      <c r="E654" s="20"/>
      <c r="F654" s="20"/>
      <c r="G654" s="55">
        <f>SUM(G655)</f>
        <v>4590000</v>
      </c>
      <c r="H654" s="55">
        <f t="shared" ref="H654:U654" si="336">SUM(H655)</f>
        <v>0</v>
      </c>
      <c r="I654" s="55">
        <f t="shared" si="336"/>
        <v>4590000</v>
      </c>
      <c r="J654" s="55">
        <f t="shared" si="336"/>
        <v>0</v>
      </c>
      <c r="K654" s="55">
        <f t="shared" si="336"/>
        <v>0</v>
      </c>
      <c r="L654" s="22">
        <f t="shared" si="328"/>
        <v>0</v>
      </c>
      <c r="M654" s="55">
        <f t="shared" si="336"/>
        <v>0</v>
      </c>
      <c r="N654" s="55">
        <f t="shared" si="336"/>
        <v>0</v>
      </c>
      <c r="O654" s="55">
        <f t="shared" si="336"/>
        <v>0</v>
      </c>
      <c r="P654" s="55">
        <f t="shared" si="336"/>
        <v>0</v>
      </c>
      <c r="Q654" s="55">
        <f t="shared" si="336"/>
        <v>3060000</v>
      </c>
      <c r="R654" s="55">
        <f t="shared" si="336"/>
        <v>0</v>
      </c>
      <c r="S654" s="55">
        <f t="shared" si="336"/>
        <v>0</v>
      </c>
      <c r="T654" s="55">
        <f t="shared" si="336"/>
        <v>0</v>
      </c>
      <c r="U654" s="55">
        <f t="shared" si="336"/>
        <v>0</v>
      </c>
      <c r="V654" s="21"/>
      <c r="W654" s="21"/>
      <c r="X654" s="21"/>
      <c r="Y654" s="132"/>
    </row>
    <row r="655" spans="1:25" s="35" customFormat="1" hidden="1">
      <c r="A655" s="28" t="s">
        <v>339</v>
      </c>
      <c r="B655" s="29">
        <v>51</v>
      </c>
      <c r="C655" s="28" t="s">
        <v>25</v>
      </c>
      <c r="D655" s="56">
        <v>3238</v>
      </c>
      <c r="E655" s="32" t="s">
        <v>122</v>
      </c>
      <c r="F655" s="32"/>
      <c r="G655" s="54">
        <v>4590000</v>
      </c>
      <c r="H655" s="80"/>
      <c r="I655" s="54">
        <v>4590000</v>
      </c>
      <c r="J655" s="59"/>
      <c r="K655" s="54">
        <v>0</v>
      </c>
      <c r="L655" s="33">
        <f t="shared" si="328"/>
        <v>0</v>
      </c>
      <c r="M655" s="54">
        <v>0</v>
      </c>
      <c r="N655" s="80"/>
      <c r="O655" s="54"/>
      <c r="P655" s="59"/>
      <c r="Q655" s="54">
        <v>3060000</v>
      </c>
      <c r="R655" s="54"/>
      <c r="S655" s="59"/>
      <c r="T655" s="54"/>
      <c r="U655" s="59"/>
      <c r="V655" s="1"/>
      <c r="W655" s="1"/>
      <c r="X655" s="1"/>
      <c r="Y655" s="74"/>
    </row>
    <row r="656" spans="1:25" s="36" customFormat="1" ht="15.75" hidden="1">
      <c r="A656" s="24" t="s">
        <v>339</v>
      </c>
      <c r="B656" s="25">
        <v>51</v>
      </c>
      <c r="C656" s="24" t="s">
        <v>25</v>
      </c>
      <c r="D656" s="42">
        <v>422</v>
      </c>
      <c r="E656" s="20"/>
      <c r="F656" s="20"/>
      <c r="G656" s="55">
        <f>SUM(G657)</f>
        <v>2550000</v>
      </c>
      <c r="H656" s="55">
        <f t="shared" ref="H656:U656" si="337">SUM(H657)</f>
        <v>0</v>
      </c>
      <c r="I656" s="55">
        <f t="shared" si="337"/>
        <v>2550000</v>
      </c>
      <c r="J656" s="55">
        <f t="shared" si="337"/>
        <v>0</v>
      </c>
      <c r="K656" s="55">
        <f t="shared" si="337"/>
        <v>0</v>
      </c>
      <c r="L656" s="22">
        <f t="shared" si="328"/>
        <v>0</v>
      </c>
      <c r="M656" s="55">
        <f t="shared" si="337"/>
        <v>0</v>
      </c>
      <c r="N656" s="55">
        <f t="shared" si="337"/>
        <v>0</v>
      </c>
      <c r="O656" s="55">
        <f t="shared" si="337"/>
        <v>0</v>
      </c>
      <c r="P656" s="55">
        <f t="shared" si="337"/>
        <v>0</v>
      </c>
      <c r="Q656" s="55">
        <f t="shared" si="337"/>
        <v>0</v>
      </c>
      <c r="R656" s="55">
        <f t="shared" si="337"/>
        <v>0</v>
      </c>
      <c r="S656" s="55">
        <f t="shared" si="337"/>
        <v>0</v>
      </c>
      <c r="T656" s="55">
        <f t="shared" si="337"/>
        <v>0</v>
      </c>
      <c r="U656" s="55">
        <f t="shared" si="337"/>
        <v>0</v>
      </c>
      <c r="V656" s="21"/>
      <c r="W656" s="21"/>
      <c r="X656" s="21"/>
      <c r="Y656" s="132"/>
    </row>
    <row r="657" spans="1:25" s="36" customFormat="1" ht="15.75" hidden="1">
      <c r="A657" s="28" t="s">
        <v>339</v>
      </c>
      <c r="B657" s="29">
        <v>51</v>
      </c>
      <c r="C657" s="28" t="s">
        <v>25</v>
      </c>
      <c r="D657" s="56">
        <v>4222</v>
      </c>
      <c r="E657" s="32" t="s">
        <v>130</v>
      </c>
      <c r="F657" s="32"/>
      <c r="G657" s="54">
        <v>2550000</v>
      </c>
      <c r="H657" s="80"/>
      <c r="I657" s="54">
        <v>2550000</v>
      </c>
      <c r="J657" s="59"/>
      <c r="K657" s="54">
        <v>0</v>
      </c>
      <c r="L657" s="33">
        <f t="shared" si="328"/>
        <v>0</v>
      </c>
      <c r="M657" s="54">
        <v>0</v>
      </c>
      <c r="N657" s="80"/>
      <c r="O657" s="54"/>
      <c r="P657" s="59"/>
      <c r="Q657" s="54">
        <v>0</v>
      </c>
      <c r="R657" s="54"/>
      <c r="S657" s="59"/>
      <c r="T657" s="54"/>
      <c r="U657" s="59"/>
      <c r="V657" s="21"/>
      <c r="W657" s="21"/>
      <c r="X657" s="21"/>
      <c r="Y657" s="132"/>
    </row>
    <row r="658" spans="1:25" s="36" customFormat="1" ht="15.75" hidden="1">
      <c r="A658" s="24" t="s">
        <v>339</v>
      </c>
      <c r="B658" s="25">
        <v>563</v>
      </c>
      <c r="C658" s="24" t="s">
        <v>25</v>
      </c>
      <c r="D658" s="42">
        <v>323</v>
      </c>
      <c r="E658" s="20"/>
      <c r="F658" s="20"/>
      <c r="G658" s="55"/>
      <c r="H658" s="55"/>
      <c r="I658" s="55">
        <f>I659</f>
        <v>0</v>
      </c>
      <c r="J658" s="55">
        <f t="shared" ref="J658:U658" si="338">J659</f>
        <v>0</v>
      </c>
      <c r="K658" s="55">
        <f t="shared" si="338"/>
        <v>0</v>
      </c>
      <c r="L658" s="22" t="str">
        <f t="shared" si="328"/>
        <v>-</v>
      </c>
      <c r="M658" s="55">
        <f t="shared" si="338"/>
        <v>0</v>
      </c>
      <c r="N658" s="55">
        <f t="shared" si="338"/>
        <v>0</v>
      </c>
      <c r="O658" s="55">
        <f t="shared" si="338"/>
        <v>0</v>
      </c>
      <c r="P658" s="55">
        <f t="shared" si="338"/>
        <v>0</v>
      </c>
      <c r="Q658" s="55">
        <f t="shared" si="338"/>
        <v>0</v>
      </c>
      <c r="R658" s="55">
        <f t="shared" si="338"/>
        <v>0</v>
      </c>
      <c r="S658" s="55">
        <f t="shared" si="338"/>
        <v>0</v>
      </c>
      <c r="T658" s="55">
        <f t="shared" si="338"/>
        <v>0</v>
      </c>
      <c r="U658" s="55">
        <f t="shared" si="338"/>
        <v>0</v>
      </c>
      <c r="V658" s="21"/>
      <c r="W658" s="21"/>
      <c r="X658" s="21"/>
      <c r="Y658" s="132"/>
    </row>
    <row r="659" spans="1:25" s="36" customFormat="1" ht="15.75" hidden="1">
      <c r="A659" s="28" t="s">
        <v>339</v>
      </c>
      <c r="B659" s="29">
        <v>563</v>
      </c>
      <c r="C659" s="28" t="s">
        <v>25</v>
      </c>
      <c r="D659" s="56">
        <v>3238</v>
      </c>
      <c r="E659" s="32" t="s">
        <v>122</v>
      </c>
      <c r="F659" s="32"/>
      <c r="G659" s="54"/>
      <c r="H659" s="54"/>
      <c r="I659" s="54"/>
      <c r="J659" s="59"/>
      <c r="K659" s="54"/>
      <c r="L659" s="33" t="str">
        <f t="shared" si="328"/>
        <v>-</v>
      </c>
      <c r="M659" s="54"/>
      <c r="N659" s="54"/>
      <c r="O659" s="54"/>
      <c r="P659" s="59"/>
      <c r="Q659" s="54"/>
      <c r="R659" s="54"/>
      <c r="S659" s="59"/>
      <c r="T659" s="54"/>
      <c r="U659" s="59"/>
      <c r="V659" s="21"/>
      <c r="W659" s="21"/>
      <c r="X659" s="21"/>
      <c r="Y659" s="132"/>
    </row>
    <row r="660" spans="1:25" s="36" customFormat="1" ht="15.75" hidden="1">
      <c r="A660" s="24" t="s">
        <v>339</v>
      </c>
      <c r="B660" s="25">
        <v>563</v>
      </c>
      <c r="C660" s="24" t="s">
        <v>25</v>
      </c>
      <c r="D660" s="42">
        <v>422</v>
      </c>
      <c r="E660" s="20"/>
      <c r="F660" s="20"/>
      <c r="G660" s="55"/>
      <c r="H660" s="55"/>
      <c r="I660" s="55">
        <f>I661</f>
        <v>0</v>
      </c>
      <c r="J660" s="55">
        <f t="shared" ref="J660:U660" si="339">J661</f>
        <v>0</v>
      </c>
      <c r="K660" s="55">
        <f t="shared" si="339"/>
        <v>0</v>
      </c>
      <c r="L660" s="22" t="str">
        <f t="shared" si="328"/>
        <v>-</v>
      </c>
      <c r="M660" s="55">
        <f t="shared" si="339"/>
        <v>0</v>
      </c>
      <c r="N660" s="55">
        <f t="shared" si="339"/>
        <v>0</v>
      </c>
      <c r="O660" s="55">
        <f t="shared" si="339"/>
        <v>0</v>
      </c>
      <c r="P660" s="55">
        <f t="shared" si="339"/>
        <v>0</v>
      </c>
      <c r="Q660" s="55">
        <f t="shared" si="339"/>
        <v>0</v>
      </c>
      <c r="R660" s="55">
        <f t="shared" si="339"/>
        <v>0</v>
      </c>
      <c r="S660" s="55">
        <f t="shared" si="339"/>
        <v>0</v>
      </c>
      <c r="T660" s="55">
        <f t="shared" si="339"/>
        <v>0</v>
      </c>
      <c r="U660" s="55">
        <f t="shared" si="339"/>
        <v>0</v>
      </c>
      <c r="V660" s="21"/>
      <c r="W660" s="21"/>
      <c r="X660" s="21"/>
      <c r="Y660" s="132"/>
    </row>
    <row r="661" spans="1:25" s="36" customFormat="1" ht="15.75" hidden="1">
      <c r="A661" s="28" t="s">
        <v>339</v>
      </c>
      <c r="B661" s="29">
        <v>563</v>
      </c>
      <c r="C661" s="28" t="s">
        <v>25</v>
      </c>
      <c r="D661" s="56">
        <v>4222</v>
      </c>
      <c r="E661" s="32" t="s">
        <v>130</v>
      </c>
      <c r="F661" s="32"/>
      <c r="G661" s="54"/>
      <c r="H661" s="54"/>
      <c r="I661" s="54"/>
      <c r="J661" s="59"/>
      <c r="K661" s="54"/>
      <c r="L661" s="33" t="str">
        <f t="shared" si="328"/>
        <v>-</v>
      </c>
      <c r="M661" s="54"/>
      <c r="N661" s="54"/>
      <c r="O661" s="54"/>
      <c r="P661" s="59"/>
      <c r="Q661" s="54"/>
      <c r="R661" s="54"/>
      <c r="S661" s="59"/>
      <c r="T661" s="54"/>
      <c r="U661" s="59"/>
      <c r="V661" s="21"/>
      <c r="W661" s="21"/>
      <c r="X661" s="21"/>
      <c r="Y661" s="132"/>
    </row>
    <row r="662" spans="1:25" s="36" customFormat="1" ht="86.25" customHeight="1">
      <c r="A662" s="431" t="s">
        <v>503</v>
      </c>
      <c r="B662" s="431"/>
      <c r="C662" s="431"/>
      <c r="D662" s="431"/>
      <c r="E662" s="20" t="s">
        <v>345</v>
      </c>
      <c r="F662" s="20" t="s">
        <v>251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32"/>
    </row>
    <row r="663" spans="1:25" s="36" customFormat="1" ht="15.75" hidden="1">
      <c r="A663" s="24" t="s">
        <v>105</v>
      </c>
      <c r="B663" s="25">
        <v>11</v>
      </c>
      <c r="C663" s="52" t="s">
        <v>27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32"/>
    </row>
    <row r="664" spans="1:25" s="35" customFormat="1" ht="48.75" hidden="1" customHeight="1">
      <c r="A664" s="28" t="s">
        <v>105</v>
      </c>
      <c r="B664" s="29">
        <v>11</v>
      </c>
      <c r="C664" s="53" t="s">
        <v>27</v>
      </c>
      <c r="D664" s="31">
        <v>3861</v>
      </c>
      <c r="E664" s="32" t="s">
        <v>282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  <c r="V664" s="1"/>
      <c r="W664" s="1"/>
      <c r="X664" s="1"/>
      <c r="Y664" s="74"/>
    </row>
    <row r="665" spans="1:25" s="36" customFormat="1" ht="15.75" hidden="1">
      <c r="A665" s="24" t="s">
        <v>105</v>
      </c>
      <c r="B665" s="25">
        <v>12</v>
      </c>
      <c r="C665" s="52" t="s">
        <v>27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32"/>
    </row>
    <row r="666" spans="1:25" s="35" customFormat="1" ht="48.75" hidden="1" customHeight="1">
      <c r="A666" s="28" t="s">
        <v>105</v>
      </c>
      <c r="B666" s="29">
        <v>12</v>
      </c>
      <c r="C666" s="53" t="s">
        <v>27</v>
      </c>
      <c r="D666" s="31">
        <v>3861</v>
      </c>
      <c r="E666" s="32" t="s">
        <v>282</v>
      </c>
      <c r="F666" s="32"/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  <c r="V666" s="1"/>
      <c r="W666" s="1"/>
      <c r="X666" s="1"/>
      <c r="Y666" s="74"/>
    </row>
    <row r="667" spans="1:25" s="36" customFormat="1" ht="15.75" hidden="1">
      <c r="A667" s="24" t="s">
        <v>105</v>
      </c>
      <c r="B667" s="25">
        <v>51</v>
      </c>
      <c r="C667" s="52" t="s">
        <v>27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32"/>
    </row>
    <row r="668" spans="1:25" s="71" customFormat="1" ht="45" hidden="1">
      <c r="A668" s="28" t="s">
        <v>105</v>
      </c>
      <c r="B668" s="29">
        <v>51</v>
      </c>
      <c r="C668" s="53" t="s">
        <v>27</v>
      </c>
      <c r="D668" s="31">
        <v>3861</v>
      </c>
      <c r="E668" s="32" t="s">
        <v>282</v>
      </c>
      <c r="F668" s="32"/>
      <c r="G668" s="1">
        <v>138298613</v>
      </c>
      <c r="H668" s="59"/>
      <c r="I668" s="1">
        <v>138298613</v>
      </c>
      <c r="J668" s="59"/>
      <c r="K668" s="1">
        <v>52147990.670000002</v>
      </c>
      <c r="L668" s="33">
        <f t="shared" si="328"/>
        <v>37.706806698054166</v>
      </c>
      <c r="M668" s="1">
        <v>23102363</v>
      </c>
      <c r="N668" s="59"/>
      <c r="O668" s="1"/>
      <c r="P668" s="59"/>
      <c r="Q668" s="1">
        <v>0</v>
      </c>
      <c r="R668" s="1">
        <v>0</v>
      </c>
      <c r="S668" s="59"/>
      <c r="T668" s="1">
        <v>0</v>
      </c>
      <c r="U668" s="59"/>
      <c r="V668" s="128"/>
      <c r="W668" s="128"/>
      <c r="X668" s="128"/>
      <c r="Y668" s="137"/>
    </row>
    <row r="669" spans="1:25" s="71" customFormat="1" ht="15.75" hidden="1">
      <c r="A669" s="24" t="s">
        <v>105</v>
      </c>
      <c r="B669" s="25">
        <v>563</v>
      </c>
      <c r="C669" s="52" t="s">
        <v>27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128"/>
      <c r="W669" s="128"/>
      <c r="X669" s="128"/>
      <c r="Y669" s="137"/>
    </row>
    <row r="670" spans="1:25" s="71" customFormat="1" ht="45" hidden="1">
      <c r="A670" s="28" t="s">
        <v>105</v>
      </c>
      <c r="B670" s="29">
        <v>563</v>
      </c>
      <c r="C670" s="53" t="s">
        <v>27</v>
      </c>
      <c r="D670" s="31">
        <v>3861</v>
      </c>
      <c r="E670" s="32" t="s">
        <v>282</v>
      </c>
      <c r="F670" s="32"/>
      <c r="G670" s="1"/>
      <c r="H670" s="1"/>
      <c r="I670" s="1"/>
      <c r="J670" s="59"/>
      <c r="K670" s="1"/>
      <c r="L670" s="33"/>
      <c r="M670" s="1"/>
      <c r="N670" s="1"/>
      <c r="O670" s="1"/>
      <c r="P670" s="59"/>
      <c r="Q670" s="1"/>
      <c r="R670" s="1"/>
      <c r="S670" s="59"/>
      <c r="T670" s="1"/>
      <c r="U670" s="59"/>
      <c r="V670" s="128"/>
      <c r="W670" s="128"/>
      <c r="X670" s="128"/>
      <c r="Y670" s="137"/>
    </row>
    <row r="671" spans="1:25" s="35" customFormat="1" ht="94.5">
      <c r="A671" s="431" t="s">
        <v>504</v>
      </c>
      <c r="B671" s="432"/>
      <c r="C671" s="432"/>
      <c r="D671" s="432"/>
      <c r="E671" s="20" t="s">
        <v>354</v>
      </c>
      <c r="F671" s="20" t="s">
        <v>251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  <c r="V671" s="1"/>
      <c r="W671" s="1"/>
      <c r="X671" s="1"/>
      <c r="Y671" s="74"/>
    </row>
    <row r="672" spans="1:25" s="36" customFormat="1" ht="15.75" hidden="1">
      <c r="A672" s="24" t="s">
        <v>222</v>
      </c>
      <c r="B672" s="24">
        <v>11</v>
      </c>
      <c r="C672" s="52" t="s">
        <v>27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32"/>
    </row>
    <row r="673" spans="1:25" s="35" customFormat="1" ht="48.75" hidden="1" customHeight="1">
      <c r="A673" s="28" t="s">
        <v>222</v>
      </c>
      <c r="B673" s="28">
        <v>11</v>
      </c>
      <c r="C673" s="53" t="s">
        <v>27</v>
      </c>
      <c r="D673" s="31">
        <v>3861</v>
      </c>
      <c r="E673" s="32" t="s">
        <v>282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  <c r="V673" s="1"/>
      <c r="W673" s="1"/>
      <c r="X673" s="1"/>
      <c r="Y673" s="74"/>
    </row>
    <row r="674" spans="1:25" s="36" customFormat="1" ht="15.75" hidden="1">
      <c r="A674" s="24" t="s">
        <v>222</v>
      </c>
      <c r="B674" s="25">
        <v>12</v>
      </c>
      <c r="C674" s="52" t="s">
        <v>27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32"/>
    </row>
    <row r="675" spans="1:25" s="35" customFormat="1" ht="48.75" hidden="1" customHeight="1">
      <c r="A675" s="28" t="s">
        <v>222</v>
      </c>
      <c r="B675" s="29">
        <v>12</v>
      </c>
      <c r="C675" s="53" t="s">
        <v>27</v>
      </c>
      <c r="D675" s="31">
        <v>3861</v>
      </c>
      <c r="E675" s="32" t="s">
        <v>282</v>
      </c>
      <c r="F675" s="20"/>
      <c r="G675" s="1"/>
      <c r="H675" s="1"/>
      <c r="I675" s="1"/>
      <c r="J675" s="1"/>
      <c r="K675" s="1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  <c r="V675" s="1"/>
      <c r="W675" s="1"/>
      <c r="X675" s="1"/>
      <c r="Y675" s="74"/>
    </row>
    <row r="676" spans="1:25" s="36" customFormat="1" ht="15.75" hidden="1">
      <c r="A676" s="24" t="s">
        <v>222</v>
      </c>
      <c r="B676" s="25">
        <v>51</v>
      </c>
      <c r="C676" s="52" t="s">
        <v>27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32"/>
    </row>
    <row r="677" spans="1:25" s="35" customFormat="1" ht="48.75" hidden="1" customHeight="1">
      <c r="A677" s="28" t="s">
        <v>222</v>
      </c>
      <c r="B677" s="29">
        <v>51</v>
      </c>
      <c r="C677" s="53" t="s">
        <v>27</v>
      </c>
      <c r="D677" s="31">
        <v>3861</v>
      </c>
      <c r="E677" s="32" t="s">
        <v>282</v>
      </c>
      <c r="F677" s="20"/>
      <c r="G677" s="1"/>
      <c r="H677" s="59"/>
      <c r="I677" s="1"/>
      <c r="J677" s="59"/>
      <c r="K677" s="1"/>
      <c r="L677" s="33" t="str">
        <f t="shared" si="328"/>
        <v>-</v>
      </c>
      <c r="M677" s="1">
        <v>13775198</v>
      </c>
      <c r="N677" s="59"/>
      <c r="O677" s="1"/>
      <c r="P677" s="59"/>
      <c r="Q677" s="1">
        <v>122825000</v>
      </c>
      <c r="R677" s="1">
        <v>0</v>
      </c>
      <c r="S677" s="59"/>
      <c r="T677" s="1"/>
      <c r="U677" s="59"/>
      <c r="V677" s="1"/>
      <c r="W677" s="1"/>
      <c r="X677" s="1"/>
      <c r="Y677" s="74"/>
    </row>
    <row r="678" spans="1:25" s="35" customFormat="1" ht="94.5">
      <c r="A678" s="431" t="s">
        <v>505</v>
      </c>
      <c r="B678" s="432"/>
      <c r="C678" s="432"/>
      <c r="D678" s="432"/>
      <c r="E678" s="20" t="s">
        <v>327</v>
      </c>
      <c r="F678" s="20" t="s">
        <v>251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  <c r="V678" s="1"/>
      <c r="W678" s="1"/>
      <c r="X678" s="1"/>
      <c r="Y678" s="74"/>
    </row>
    <row r="679" spans="1:25" s="36" customFormat="1" ht="15.75" hidden="1">
      <c r="A679" s="24" t="s">
        <v>367</v>
      </c>
      <c r="B679" s="24">
        <v>11</v>
      </c>
      <c r="C679" s="52" t="s">
        <v>27</v>
      </c>
      <c r="D679" s="42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32"/>
    </row>
    <row r="680" spans="1:25" s="35" customFormat="1" ht="48.75" hidden="1" customHeight="1">
      <c r="A680" s="28" t="s">
        <v>367</v>
      </c>
      <c r="B680" s="28">
        <v>11</v>
      </c>
      <c r="C680" s="53" t="s">
        <v>27</v>
      </c>
      <c r="D680" s="56">
        <v>3861</v>
      </c>
      <c r="E680" s="32" t="s">
        <v>282</v>
      </c>
      <c r="F680" s="32"/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  <c r="V680" s="1"/>
      <c r="W680" s="1"/>
      <c r="X680" s="1"/>
      <c r="Y680" s="74"/>
    </row>
    <row r="681" spans="1:25" s="36" customFormat="1" ht="15.75" hidden="1">
      <c r="A681" s="24" t="s">
        <v>367</v>
      </c>
      <c r="B681" s="25">
        <v>12</v>
      </c>
      <c r="C681" s="52" t="s">
        <v>27</v>
      </c>
      <c r="D681" s="42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32"/>
    </row>
    <row r="682" spans="1:25" s="35" customFormat="1" ht="48.75" hidden="1" customHeight="1">
      <c r="A682" s="28" t="s">
        <v>367</v>
      </c>
      <c r="B682" s="29">
        <v>12</v>
      </c>
      <c r="C682" s="53" t="s">
        <v>27</v>
      </c>
      <c r="D682" s="56">
        <v>3861</v>
      </c>
      <c r="E682" s="32" t="s">
        <v>282</v>
      </c>
      <c r="F682" s="32"/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  <c r="V682" s="1"/>
      <c r="W682" s="1"/>
      <c r="X682" s="1"/>
      <c r="Y682" s="74"/>
    </row>
    <row r="683" spans="1:25" s="36" customFormat="1" ht="15.75" hidden="1">
      <c r="A683" s="24" t="s">
        <v>367</v>
      </c>
      <c r="B683" s="25">
        <v>51</v>
      </c>
      <c r="C683" s="52" t="s">
        <v>27</v>
      </c>
      <c r="D683" s="42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32"/>
    </row>
    <row r="684" spans="1:25" s="35" customFormat="1" ht="45" hidden="1">
      <c r="A684" s="28" t="s">
        <v>367</v>
      </c>
      <c r="B684" s="29">
        <v>51</v>
      </c>
      <c r="C684" s="53" t="s">
        <v>27</v>
      </c>
      <c r="D684" s="56">
        <v>3861</v>
      </c>
      <c r="E684" s="32" t="s">
        <v>282</v>
      </c>
      <c r="F684" s="32"/>
      <c r="G684" s="1">
        <v>62538750</v>
      </c>
      <c r="H684" s="59"/>
      <c r="I684" s="1">
        <v>62538750</v>
      </c>
      <c r="J684" s="59"/>
      <c r="K684" s="1">
        <v>0</v>
      </c>
      <c r="L684" s="33">
        <f t="shared" si="328"/>
        <v>0</v>
      </c>
      <c r="M684" s="1">
        <v>0</v>
      </c>
      <c r="N684" s="59"/>
      <c r="O684" s="1"/>
      <c r="P684" s="59"/>
      <c r="Q684" s="1">
        <v>175312500</v>
      </c>
      <c r="R684" s="1"/>
      <c r="S684" s="59"/>
      <c r="T684" s="1"/>
      <c r="U684" s="59"/>
      <c r="V684" s="1"/>
      <c r="W684" s="1"/>
      <c r="X684" s="1"/>
      <c r="Y684" s="74"/>
    </row>
    <row r="685" spans="1:25" s="36" customFormat="1" ht="15.75" hidden="1">
      <c r="A685" s="24" t="s">
        <v>367</v>
      </c>
      <c r="B685" s="25">
        <v>563</v>
      </c>
      <c r="C685" s="52" t="s">
        <v>27</v>
      </c>
      <c r="D685" s="42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32"/>
    </row>
    <row r="686" spans="1:25" s="35" customFormat="1" ht="45" hidden="1">
      <c r="A686" s="28" t="s">
        <v>367</v>
      </c>
      <c r="B686" s="29">
        <v>563</v>
      </c>
      <c r="C686" s="53" t="s">
        <v>27</v>
      </c>
      <c r="D686" s="56">
        <v>3861</v>
      </c>
      <c r="E686" s="32" t="s">
        <v>282</v>
      </c>
      <c r="F686" s="32"/>
      <c r="G686" s="1"/>
      <c r="H686" s="1"/>
      <c r="I686" s="1"/>
      <c r="J686" s="59"/>
      <c r="K686" s="1"/>
      <c r="L686" s="33" t="str">
        <f t="shared" si="328"/>
        <v>-</v>
      </c>
      <c r="M686" s="1"/>
      <c r="N686" s="1"/>
      <c r="O686" s="1"/>
      <c r="P686" s="59"/>
      <c r="Q686" s="1"/>
      <c r="R686" s="1"/>
      <c r="S686" s="59"/>
      <c r="T686" s="1"/>
      <c r="U686" s="59"/>
      <c r="V686" s="1"/>
      <c r="W686" s="1"/>
      <c r="X686" s="1"/>
      <c r="Y686" s="74"/>
    </row>
    <row r="687" spans="1:25" s="35" customFormat="1" ht="94.5">
      <c r="A687" s="431" t="s">
        <v>506</v>
      </c>
      <c r="B687" s="432"/>
      <c r="C687" s="432"/>
      <c r="D687" s="432"/>
      <c r="E687" s="20" t="s">
        <v>437</v>
      </c>
      <c r="F687" s="20" t="s">
        <v>251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  <c r="V687" s="1"/>
      <c r="W687" s="1"/>
      <c r="X687" s="1"/>
      <c r="Y687" s="74"/>
    </row>
    <row r="688" spans="1:25" s="36" customFormat="1" ht="15.75" hidden="1">
      <c r="A688" s="24" t="s">
        <v>336</v>
      </c>
      <c r="B688" s="24">
        <v>11</v>
      </c>
      <c r="C688" s="52" t="s">
        <v>27</v>
      </c>
      <c r="D688" s="42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32"/>
    </row>
    <row r="689" spans="1:25" s="35" customFormat="1" ht="48.75" hidden="1" customHeight="1">
      <c r="A689" s="28" t="s">
        <v>336</v>
      </c>
      <c r="B689" s="28">
        <v>11</v>
      </c>
      <c r="C689" s="53" t="s">
        <v>27</v>
      </c>
      <c r="D689" s="56">
        <v>3861</v>
      </c>
      <c r="E689" s="32" t="s">
        <v>282</v>
      </c>
      <c r="F689" s="32"/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  <c r="V689" s="1"/>
      <c r="W689" s="1"/>
      <c r="X689" s="1"/>
      <c r="Y689" s="74"/>
    </row>
    <row r="690" spans="1:25" s="36" customFormat="1" ht="15.75" hidden="1">
      <c r="A690" s="24" t="s">
        <v>336</v>
      </c>
      <c r="B690" s="25">
        <v>12</v>
      </c>
      <c r="C690" s="52" t="s">
        <v>27</v>
      </c>
      <c r="D690" s="42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32"/>
    </row>
    <row r="691" spans="1:25" s="35" customFormat="1" ht="48.75" hidden="1" customHeight="1">
      <c r="A691" s="28" t="s">
        <v>336</v>
      </c>
      <c r="B691" s="29">
        <v>12</v>
      </c>
      <c r="C691" s="53" t="s">
        <v>27</v>
      </c>
      <c r="D691" s="56">
        <v>3861</v>
      </c>
      <c r="E691" s="32" t="s">
        <v>282</v>
      </c>
      <c r="F691" s="32"/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  <c r="V691" s="1"/>
      <c r="W691" s="1"/>
      <c r="X691" s="1"/>
      <c r="Y691" s="74"/>
    </row>
    <row r="692" spans="1:25" s="36" customFormat="1" ht="15.75" hidden="1">
      <c r="A692" s="24" t="s">
        <v>336</v>
      </c>
      <c r="B692" s="25">
        <v>51</v>
      </c>
      <c r="C692" s="52" t="s">
        <v>27</v>
      </c>
      <c r="D692" s="42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32"/>
    </row>
    <row r="693" spans="1:25" s="35" customFormat="1" ht="45" hidden="1">
      <c r="A693" s="28" t="s">
        <v>336</v>
      </c>
      <c r="B693" s="29">
        <v>51</v>
      </c>
      <c r="C693" s="53" t="s">
        <v>27</v>
      </c>
      <c r="D693" s="56">
        <v>3861</v>
      </c>
      <c r="E693" s="32" t="s">
        <v>282</v>
      </c>
      <c r="F693" s="32"/>
      <c r="G693" s="1">
        <v>12622500</v>
      </c>
      <c r="H693" s="59"/>
      <c r="I693" s="1">
        <v>12622500</v>
      </c>
      <c r="J693" s="59"/>
      <c r="K693" s="1">
        <v>0</v>
      </c>
      <c r="L693" s="33">
        <f t="shared" si="328"/>
        <v>0</v>
      </c>
      <c r="M693" s="1">
        <v>0</v>
      </c>
      <c r="N693" s="59"/>
      <c r="O693" s="1">
        <v>0</v>
      </c>
      <c r="P693" s="59"/>
      <c r="Q693" s="1">
        <v>8415000</v>
      </c>
      <c r="R693" s="1"/>
      <c r="S693" s="59"/>
      <c r="T693" s="1"/>
      <c r="U693" s="59"/>
      <c r="V693" s="1"/>
      <c r="W693" s="1"/>
      <c r="X693" s="1"/>
      <c r="Y693" s="74"/>
    </row>
    <row r="694" spans="1:25" s="36" customFormat="1" ht="15.75" hidden="1">
      <c r="A694" s="24" t="s">
        <v>336</v>
      </c>
      <c r="B694" s="25">
        <v>563</v>
      </c>
      <c r="C694" s="52" t="s">
        <v>27</v>
      </c>
      <c r="D694" s="42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32"/>
    </row>
    <row r="695" spans="1:25" s="35" customFormat="1" ht="45" hidden="1">
      <c r="A695" s="28" t="s">
        <v>336</v>
      </c>
      <c r="B695" s="29">
        <v>563</v>
      </c>
      <c r="C695" s="53" t="s">
        <v>27</v>
      </c>
      <c r="D695" s="56">
        <v>3861</v>
      </c>
      <c r="E695" s="32" t="s">
        <v>282</v>
      </c>
      <c r="F695" s="32"/>
      <c r="G695" s="1"/>
      <c r="H695" s="1"/>
      <c r="I695" s="1"/>
      <c r="J695" s="59"/>
      <c r="K695" s="1"/>
      <c r="L695" s="33" t="str">
        <f t="shared" si="328"/>
        <v>-</v>
      </c>
      <c r="M695" s="1"/>
      <c r="N695" s="1"/>
      <c r="O695" s="1"/>
      <c r="P695" s="59"/>
      <c r="Q695" s="1"/>
      <c r="R695" s="1"/>
      <c r="S695" s="59"/>
      <c r="T695" s="1"/>
      <c r="U695" s="59"/>
      <c r="V695" s="1"/>
      <c r="W695" s="1"/>
      <c r="X695" s="1"/>
      <c r="Y695" s="74"/>
    </row>
    <row r="696" spans="1:25" s="35" customFormat="1" ht="84.75" customHeight="1">
      <c r="A696" s="431" t="s">
        <v>507</v>
      </c>
      <c r="B696" s="432"/>
      <c r="C696" s="432"/>
      <c r="D696" s="432"/>
      <c r="E696" s="20" t="s">
        <v>328</v>
      </c>
      <c r="F696" s="20" t="s">
        <v>251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  <c r="V696" s="1"/>
      <c r="W696" s="1"/>
      <c r="X696" s="1"/>
      <c r="Y696" s="74"/>
    </row>
    <row r="697" spans="1:25" s="36" customFormat="1" ht="15.75" hidden="1">
      <c r="A697" s="24" t="s">
        <v>338</v>
      </c>
      <c r="B697" s="24">
        <v>11</v>
      </c>
      <c r="C697" s="52" t="s">
        <v>27</v>
      </c>
      <c r="D697" s="42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32"/>
    </row>
    <row r="698" spans="1:25" s="35" customFormat="1" ht="48.75" hidden="1" customHeight="1">
      <c r="A698" s="28" t="s">
        <v>338</v>
      </c>
      <c r="B698" s="28">
        <v>11</v>
      </c>
      <c r="C698" s="53" t="s">
        <v>27</v>
      </c>
      <c r="D698" s="56">
        <v>3861</v>
      </c>
      <c r="E698" s="32" t="s">
        <v>282</v>
      </c>
      <c r="F698" s="32"/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  <c r="V698" s="1"/>
      <c r="W698" s="1"/>
      <c r="X698" s="1"/>
      <c r="Y698" s="74"/>
    </row>
    <row r="699" spans="1:25" s="36" customFormat="1" ht="15.75" hidden="1">
      <c r="A699" s="24" t="s">
        <v>338</v>
      </c>
      <c r="B699" s="24">
        <v>12</v>
      </c>
      <c r="C699" s="52" t="s">
        <v>27</v>
      </c>
      <c r="D699" s="42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32"/>
    </row>
    <row r="700" spans="1:25" s="35" customFormat="1" ht="48.75" hidden="1" customHeight="1">
      <c r="A700" s="28" t="s">
        <v>338</v>
      </c>
      <c r="B700" s="28">
        <v>12</v>
      </c>
      <c r="C700" s="53" t="s">
        <v>27</v>
      </c>
      <c r="D700" s="56">
        <v>3861</v>
      </c>
      <c r="E700" s="32" t="s">
        <v>282</v>
      </c>
      <c r="F700" s="32"/>
      <c r="G700" s="1"/>
      <c r="H700" s="1"/>
      <c r="I700" s="1"/>
      <c r="J700" s="1"/>
      <c r="K700" s="1"/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  <c r="V700" s="1"/>
      <c r="W700" s="1"/>
      <c r="X700" s="1"/>
      <c r="Y700" s="74"/>
    </row>
    <row r="701" spans="1:25" s="36" customFormat="1" ht="15.75" hidden="1">
      <c r="A701" s="24" t="s">
        <v>338</v>
      </c>
      <c r="B701" s="24">
        <v>51</v>
      </c>
      <c r="C701" s="52" t="s">
        <v>27</v>
      </c>
      <c r="D701" s="42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32"/>
    </row>
    <row r="702" spans="1:25" s="35" customFormat="1" ht="48.75" hidden="1" customHeight="1">
      <c r="A702" s="28" t="s">
        <v>338</v>
      </c>
      <c r="B702" s="28">
        <v>51</v>
      </c>
      <c r="C702" s="53" t="s">
        <v>27</v>
      </c>
      <c r="D702" s="56">
        <v>3861</v>
      </c>
      <c r="E702" s="32" t="s">
        <v>282</v>
      </c>
      <c r="F702" s="32"/>
      <c r="G702" s="1"/>
      <c r="H702" s="59"/>
      <c r="I702" s="1"/>
      <c r="J702" s="59"/>
      <c r="K702" s="1"/>
      <c r="L702" s="33" t="str">
        <f t="shared" si="328"/>
        <v>-</v>
      </c>
      <c r="M702" s="1">
        <v>130050000</v>
      </c>
      <c r="N702" s="59"/>
      <c r="O702" s="1">
        <v>0</v>
      </c>
      <c r="P702" s="59"/>
      <c r="Q702" s="1">
        <v>173400000</v>
      </c>
      <c r="R702" s="1"/>
      <c r="S702" s="59"/>
      <c r="T702" s="1"/>
      <c r="U702" s="59"/>
      <c r="V702" s="1"/>
      <c r="W702" s="1"/>
      <c r="X702" s="1"/>
      <c r="Y702" s="74"/>
    </row>
    <row r="703" spans="1:25" s="35" customFormat="1" ht="86.25" customHeight="1">
      <c r="A703" s="431" t="s">
        <v>508</v>
      </c>
      <c r="B703" s="432"/>
      <c r="C703" s="432"/>
      <c r="D703" s="432"/>
      <c r="E703" s="20" t="s">
        <v>340</v>
      </c>
      <c r="F703" s="20" t="s">
        <v>251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  <c r="V703" s="1"/>
      <c r="W703" s="1"/>
      <c r="X703" s="1"/>
      <c r="Y703" s="74"/>
    </row>
    <row r="704" spans="1:25" s="36" customFormat="1" ht="15.75" hidden="1">
      <c r="A704" s="24" t="s">
        <v>344</v>
      </c>
      <c r="B704" s="24">
        <v>11</v>
      </c>
      <c r="C704" s="52" t="s">
        <v>27</v>
      </c>
      <c r="D704" s="42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32"/>
    </row>
    <row r="705" spans="1:25" s="35" customFormat="1" ht="48.75" hidden="1" customHeight="1">
      <c r="A705" s="28" t="s">
        <v>344</v>
      </c>
      <c r="B705" s="28">
        <v>11</v>
      </c>
      <c r="C705" s="53" t="s">
        <v>27</v>
      </c>
      <c r="D705" s="56">
        <v>3861</v>
      </c>
      <c r="E705" s="32" t="s">
        <v>282</v>
      </c>
      <c r="F705" s="32"/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  <c r="V705" s="1"/>
      <c r="W705" s="1"/>
      <c r="X705" s="1"/>
      <c r="Y705" s="74"/>
    </row>
    <row r="706" spans="1:25" s="36" customFormat="1" ht="15.75" hidden="1">
      <c r="A706" s="24" t="s">
        <v>344</v>
      </c>
      <c r="B706" s="24">
        <v>12</v>
      </c>
      <c r="C706" s="52" t="s">
        <v>27</v>
      </c>
      <c r="D706" s="42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32"/>
    </row>
    <row r="707" spans="1:25" s="35" customFormat="1" ht="48.75" hidden="1" customHeight="1">
      <c r="A707" s="28" t="s">
        <v>344</v>
      </c>
      <c r="B707" s="28">
        <v>12</v>
      </c>
      <c r="C707" s="53" t="s">
        <v>27</v>
      </c>
      <c r="D707" s="56">
        <v>3861</v>
      </c>
      <c r="E707" s="32" t="s">
        <v>282</v>
      </c>
      <c r="F707" s="32"/>
      <c r="G707" s="1"/>
      <c r="H707" s="1"/>
      <c r="I707" s="1"/>
      <c r="J707" s="1"/>
      <c r="K707" s="1"/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  <c r="V707" s="1"/>
      <c r="W707" s="1"/>
      <c r="X707" s="1"/>
      <c r="Y707" s="74"/>
    </row>
    <row r="708" spans="1:25" s="36" customFormat="1" ht="15.75" hidden="1">
      <c r="A708" s="24" t="s">
        <v>344</v>
      </c>
      <c r="B708" s="24">
        <v>51</v>
      </c>
      <c r="C708" s="52" t="s">
        <v>27</v>
      </c>
      <c r="D708" s="42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32"/>
    </row>
    <row r="709" spans="1:25" s="35" customFormat="1" ht="48.75" hidden="1" customHeight="1">
      <c r="A709" s="28" t="s">
        <v>344</v>
      </c>
      <c r="B709" s="28">
        <v>51</v>
      </c>
      <c r="C709" s="53" t="s">
        <v>27</v>
      </c>
      <c r="D709" s="56">
        <v>3861</v>
      </c>
      <c r="E709" s="32" t="s">
        <v>282</v>
      </c>
      <c r="F709" s="32"/>
      <c r="G709" s="1"/>
      <c r="H709" s="59"/>
      <c r="I709" s="1"/>
      <c r="J709" s="59"/>
      <c r="K709" s="1"/>
      <c r="L709" s="33" t="str">
        <f t="shared" si="328"/>
        <v>-</v>
      </c>
      <c r="M709" s="1">
        <v>51000000</v>
      </c>
      <c r="N709" s="59"/>
      <c r="O709" s="1"/>
      <c r="P709" s="59"/>
      <c r="Q709" s="1">
        <v>85000000</v>
      </c>
      <c r="R709" s="1"/>
      <c r="S709" s="59"/>
      <c r="T709" s="1"/>
      <c r="U709" s="59"/>
      <c r="V709" s="1"/>
      <c r="W709" s="1"/>
      <c r="X709" s="1"/>
      <c r="Y709" s="74"/>
    </row>
    <row r="710" spans="1:25" s="36" customFormat="1" ht="94.5">
      <c r="A710" s="431" t="s">
        <v>509</v>
      </c>
      <c r="B710" s="432"/>
      <c r="C710" s="432"/>
      <c r="D710" s="432"/>
      <c r="E710" s="20" t="s">
        <v>324</v>
      </c>
      <c r="F710" s="20" t="s">
        <v>251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32"/>
    </row>
    <row r="711" spans="1:25" s="36" customFormat="1" ht="15.75" hidden="1">
      <c r="A711" s="24" t="s">
        <v>334</v>
      </c>
      <c r="B711" s="24">
        <v>11</v>
      </c>
      <c r="C711" s="52" t="s">
        <v>27</v>
      </c>
      <c r="D711" s="42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32"/>
    </row>
    <row r="712" spans="1:25" s="35" customFormat="1" ht="45" hidden="1">
      <c r="A712" s="28" t="s">
        <v>334</v>
      </c>
      <c r="B712" s="28">
        <v>11</v>
      </c>
      <c r="C712" s="53" t="s">
        <v>27</v>
      </c>
      <c r="D712" s="56">
        <v>3861</v>
      </c>
      <c r="E712" s="32" t="s">
        <v>282</v>
      </c>
      <c r="F712" s="32"/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  <c r="V712" s="1"/>
      <c r="W712" s="1"/>
      <c r="X712" s="1"/>
      <c r="Y712" s="74"/>
    </row>
    <row r="713" spans="1:25" s="36" customFormat="1" ht="15.75" hidden="1">
      <c r="A713" s="24" t="s">
        <v>334</v>
      </c>
      <c r="B713" s="24">
        <v>12</v>
      </c>
      <c r="C713" s="52" t="s">
        <v>27</v>
      </c>
      <c r="D713" s="42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32"/>
    </row>
    <row r="714" spans="1:25" s="35" customFormat="1" ht="45" hidden="1">
      <c r="A714" s="28" t="s">
        <v>334</v>
      </c>
      <c r="B714" s="28">
        <v>12</v>
      </c>
      <c r="C714" s="53" t="s">
        <v>27</v>
      </c>
      <c r="D714" s="56">
        <v>3861</v>
      </c>
      <c r="E714" s="32" t="s">
        <v>282</v>
      </c>
      <c r="F714" s="32"/>
      <c r="G714" s="1"/>
      <c r="H714" s="1"/>
      <c r="I714" s="1"/>
      <c r="J714" s="1"/>
      <c r="K714" s="1"/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  <c r="V714" s="1"/>
      <c r="W714" s="1"/>
      <c r="X714" s="1"/>
      <c r="Y714" s="74"/>
    </row>
    <row r="715" spans="1:25" s="36" customFormat="1" ht="15.75" hidden="1">
      <c r="A715" s="24" t="s">
        <v>334</v>
      </c>
      <c r="B715" s="24">
        <v>51</v>
      </c>
      <c r="C715" s="52" t="s">
        <v>27</v>
      </c>
      <c r="D715" s="42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32"/>
    </row>
    <row r="716" spans="1:25" s="35" customFormat="1" ht="45" hidden="1">
      <c r="A716" s="28" t="s">
        <v>334</v>
      </c>
      <c r="B716" s="28">
        <v>51</v>
      </c>
      <c r="C716" s="53" t="s">
        <v>27</v>
      </c>
      <c r="D716" s="56">
        <v>3861</v>
      </c>
      <c r="E716" s="32" t="s">
        <v>282</v>
      </c>
      <c r="F716" s="32"/>
      <c r="G716" s="1"/>
      <c r="H716" s="59"/>
      <c r="I716" s="1"/>
      <c r="J716" s="59"/>
      <c r="K716" s="1"/>
      <c r="L716" s="33" t="str">
        <f t="shared" si="328"/>
        <v>-</v>
      </c>
      <c r="M716" s="1">
        <v>123928470</v>
      </c>
      <c r="N716" s="59"/>
      <c r="O716" s="1"/>
      <c r="P716" s="59"/>
      <c r="Q716" s="1">
        <v>165237960</v>
      </c>
      <c r="R716" s="1"/>
      <c r="S716" s="59"/>
      <c r="T716" s="1"/>
      <c r="U716" s="59"/>
      <c r="V716" s="1"/>
      <c r="W716" s="1"/>
      <c r="X716" s="1"/>
      <c r="Y716" s="74"/>
    </row>
    <row r="717" spans="1:25" ht="94.5">
      <c r="A717" s="431" t="s">
        <v>510</v>
      </c>
      <c r="B717" s="431"/>
      <c r="C717" s="431"/>
      <c r="D717" s="431"/>
      <c r="E717" s="20" t="s">
        <v>353</v>
      </c>
      <c r="F717" s="20" t="s">
        <v>251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36" customFormat="1" ht="15.75" hidden="1">
      <c r="A718" s="24" t="s">
        <v>104</v>
      </c>
      <c r="B718" s="25">
        <v>11</v>
      </c>
      <c r="C718" s="52" t="s">
        <v>27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32"/>
    </row>
    <row r="719" spans="1:25" s="35" customFormat="1" ht="45" hidden="1">
      <c r="A719" s="28" t="s">
        <v>104</v>
      </c>
      <c r="B719" s="29">
        <v>11</v>
      </c>
      <c r="C719" s="53" t="s">
        <v>27</v>
      </c>
      <c r="D719" s="31">
        <v>3861</v>
      </c>
      <c r="E719" s="32" t="s">
        <v>282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  <c r="V719" s="1"/>
      <c r="W719" s="1"/>
      <c r="X719" s="1"/>
      <c r="Y719" s="74"/>
    </row>
    <row r="720" spans="1:25" s="36" customFormat="1" ht="15.75" hidden="1">
      <c r="A720" s="24" t="s">
        <v>104</v>
      </c>
      <c r="B720" s="25">
        <v>12</v>
      </c>
      <c r="C720" s="52" t="s">
        <v>27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32"/>
    </row>
    <row r="721" spans="1:25" s="36" customFormat="1" ht="45" hidden="1">
      <c r="A721" s="28" t="s">
        <v>104</v>
      </c>
      <c r="B721" s="29">
        <v>12</v>
      </c>
      <c r="C721" s="53" t="s">
        <v>27</v>
      </c>
      <c r="D721" s="31">
        <v>3861</v>
      </c>
      <c r="E721" s="32" t="s">
        <v>282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32"/>
    </row>
    <row r="722" spans="1:25" s="36" customFormat="1" ht="15.75" hidden="1">
      <c r="A722" s="24" t="s">
        <v>104</v>
      </c>
      <c r="B722" s="25">
        <v>51</v>
      </c>
      <c r="C722" s="52" t="s">
        <v>27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32"/>
    </row>
    <row r="723" spans="1:25" s="35" customFormat="1" ht="45" hidden="1">
      <c r="A723" s="28" t="s">
        <v>104</v>
      </c>
      <c r="B723" s="29">
        <v>51</v>
      </c>
      <c r="C723" s="53" t="s">
        <v>27</v>
      </c>
      <c r="D723" s="31">
        <v>3861</v>
      </c>
      <c r="E723" s="32" t="s">
        <v>282</v>
      </c>
      <c r="F723" s="32"/>
      <c r="G723" s="1">
        <v>9095000</v>
      </c>
      <c r="H723" s="59"/>
      <c r="I723" s="1">
        <v>11465000</v>
      </c>
      <c r="J723" s="59"/>
      <c r="K723" s="1">
        <v>12879493.529999999</v>
      </c>
      <c r="L723" s="33">
        <f t="shared" si="372"/>
        <v>112.33749262974268</v>
      </c>
      <c r="M723" s="1">
        <v>0</v>
      </c>
      <c r="N723" s="59"/>
      <c r="O723" s="1"/>
      <c r="P723" s="59"/>
      <c r="Q723" s="1">
        <v>0</v>
      </c>
      <c r="R723" s="1"/>
      <c r="S723" s="59"/>
      <c r="T723" s="1"/>
      <c r="U723" s="59"/>
      <c r="V723" s="1"/>
      <c r="W723" s="1"/>
      <c r="X723" s="1"/>
      <c r="Y723" s="74"/>
    </row>
    <row r="724" spans="1:25" s="36" customFormat="1" ht="15.75" hidden="1">
      <c r="A724" s="24" t="s">
        <v>104</v>
      </c>
      <c r="B724" s="25">
        <v>563</v>
      </c>
      <c r="C724" s="52" t="s">
        <v>27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32"/>
    </row>
    <row r="725" spans="1:25" s="35" customFormat="1" ht="45" hidden="1">
      <c r="A725" s="28" t="s">
        <v>104</v>
      </c>
      <c r="B725" s="29">
        <v>563</v>
      </c>
      <c r="C725" s="53" t="s">
        <v>27</v>
      </c>
      <c r="D725" s="31">
        <v>3861</v>
      </c>
      <c r="E725" s="32" t="s">
        <v>282</v>
      </c>
      <c r="F725" s="32"/>
      <c r="G725" s="1"/>
      <c r="H725" s="1"/>
      <c r="I725" s="1"/>
      <c r="J725" s="59"/>
      <c r="K725" s="1"/>
      <c r="L725" s="33" t="str">
        <f t="shared" si="372"/>
        <v>-</v>
      </c>
      <c r="M725" s="1"/>
      <c r="N725" s="1"/>
      <c r="O725" s="1"/>
      <c r="P725" s="59"/>
      <c r="Q725" s="1"/>
      <c r="R725" s="1"/>
      <c r="S725" s="59"/>
      <c r="T725" s="1"/>
      <c r="U725" s="59"/>
      <c r="V725" s="1"/>
      <c r="W725" s="1"/>
      <c r="X725" s="1"/>
      <c r="Y725" s="74"/>
    </row>
    <row r="726" spans="1:25" ht="78.75">
      <c r="A726" s="431" t="s">
        <v>511</v>
      </c>
      <c r="B726" s="432"/>
      <c r="C726" s="432"/>
      <c r="D726" s="432"/>
      <c r="E726" s="20" t="s">
        <v>352</v>
      </c>
      <c r="F726" s="20" t="s">
        <v>253</v>
      </c>
      <c r="G726" s="55">
        <f>G727+G729</f>
        <v>1800000</v>
      </c>
      <c r="H726" s="55">
        <f>H727+H729</f>
        <v>270000</v>
      </c>
      <c r="I726" s="55">
        <f>I727+I729+I731</f>
        <v>1857000</v>
      </c>
      <c r="J726" s="55">
        <f t="shared" ref="J726:U726" si="377">J727+J729+J731</f>
        <v>327000</v>
      </c>
      <c r="K726" s="55">
        <f t="shared" si="377"/>
        <v>1074909.33</v>
      </c>
      <c r="L726" s="22">
        <f t="shared" si="372"/>
        <v>57.884185783521815</v>
      </c>
      <c r="M726" s="55">
        <f t="shared" si="377"/>
        <v>0</v>
      </c>
      <c r="N726" s="55">
        <f t="shared" si="377"/>
        <v>0</v>
      </c>
      <c r="O726" s="55">
        <f t="shared" si="377"/>
        <v>0</v>
      </c>
      <c r="P726" s="55">
        <f t="shared" si="377"/>
        <v>0</v>
      </c>
      <c r="Q726" s="55">
        <f t="shared" si="377"/>
        <v>0</v>
      </c>
      <c r="R726" s="55">
        <f t="shared" si="377"/>
        <v>0</v>
      </c>
      <c r="S726" s="55">
        <f t="shared" si="377"/>
        <v>0</v>
      </c>
      <c r="T726" s="55">
        <f t="shared" si="377"/>
        <v>0</v>
      </c>
      <c r="U726" s="55">
        <f t="shared" si="377"/>
        <v>0</v>
      </c>
    </row>
    <row r="727" spans="1:25" s="36" customFormat="1" ht="15.75" hidden="1">
      <c r="A727" s="24" t="s">
        <v>223</v>
      </c>
      <c r="B727" s="25">
        <v>12</v>
      </c>
      <c r="C727" s="52" t="s">
        <v>28</v>
      </c>
      <c r="D727" s="42">
        <v>323</v>
      </c>
      <c r="E727" s="20"/>
      <c r="F727" s="20"/>
      <c r="G727" s="55">
        <f>SUM(G728)</f>
        <v>270000</v>
      </c>
      <c r="H727" s="55">
        <f t="shared" ref="H727:U727" si="378">SUM(H728)</f>
        <v>270000</v>
      </c>
      <c r="I727" s="55">
        <f t="shared" si="378"/>
        <v>327000</v>
      </c>
      <c r="J727" s="55">
        <f t="shared" si="378"/>
        <v>327000</v>
      </c>
      <c r="K727" s="55">
        <f t="shared" si="378"/>
        <v>161236.4</v>
      </c>
      <c r="L727" s="22">
        <f t="shared" si="372"/>
        <v>49.307767584097853</v>
      </c>
      <c r="M727" s="55">
        <f t="shared" si="378"/>
        <v>0</v>
      </c>
      <c r="N727" s="55">
        <f t="shared" si="378"/>
        <v>0</v>
      </c>
      <c r="O727" s="55">
        <f t="shared" si="378"/>
        <v>0</v>
      </c>
      <c r="P727" s="55">
        <f t="shared" si="378"/>
        <v>0</v>
      </c>
      <c r="Q727" s="55">
        <f t="shared" si="378"/>
        <v>0</v>
      </c>
      <c r="R727" s="55">
        <f t="shared" si="378"/>
        <v>0</v>
      </c>
      <c r="S727" s="55">
        <f t="shared" si="378"/>
        <v>0</v>
      </c>
      <c r="T727" s="55">
        <f t="shared" si="378"/>
        <v>0</v>
      </c>
      <c r="U727" s="55">
        <f t="shared" si="378"/>
        <v>0</v>
      </c>
      <c r="V727" s="21"/>
      <c r="W727" s="21"/>
      <c r="X727" s="21"/>
      <c r="Y727" s="132"/>
    </row>
    <row r="728" spans="1:25" s="35" customFormat="1" hidden="1">
      <c r="A728" s="28" t="s">
        <v>223</v>
      </c>
      <c r="B728" s="29">
        <v>12</v>
      </c>
      <c r="C728" s="53" t="s">
        <v>28</v>
      </c>
      <c r="D728" s="31">
        <v>3237</v>
      </c>
      <c r="E728" s="32" t="s">
        <v>36</v>
      </c>
      <c r="F728" s="32"/>
      <c r="G728" s="54">
        <v>270000</v>
      </c>
      <c r="H728" s="54">
        <v>270000</v>
      </c>
      <c r="I728" s="54">
        <v>327000</v>
      </c>
      <c r="J728" s="54">
        <v>327000</v>
      </c>
      <c r="K728" s="54">
        <v>161236.4</v>
      </c>
      <c r="L728" s="33">
        <f t="shared" si="372"/>
        <v>49.307767584097853</v>
      </c>
      <c r="M728" s="54">
        <v>0</v>
      </c>
      <c r="N728" s="54">
        <v>0</v>
      </c>
      <c r="O728" s="54"/>
      <c r="P728" s="54">
        <f>O728</f>
        <v>0</v>
      </c>
      <c r="Q728" s="54">
        <v>0</v>
      </c>
      <c r="R728" s="54"/>
      <c r="S728" s="54">
        <f>R728</f>
        <v>0</v>
      </c>
      <c r="T728" s="54"/>
      <c r="U728" s="54">
        <f>T728</f>
        <v>0</v>
      </c>
      <c r="V728" s="1"/>
      <c r="W728" s="1"/>
      <c r="X728" s="1"/>
      <c r="Y728" s="74"/>
    </row>
    <row r="729" spans="1:25" s="36" customFormat="1" ht="15.75" hidden="1">
      <c r="A729" s="24" t="s">
        <v>223</v>
      </c>
      <c r="B729" s="25">
        <v>51</v>
      </c>
      <c r="C729" s="52" t="s">
        <v>28</v>
      </c>
      <c r="D729" s="27">
        <v>323</v>
      </c>
      <c r="E729" s="20"/>
      <c r="F729" s="20"/>
      <c r="G729" s="55">
        <f>SUM(G730)</f>
        <v>1530000</v>
      </c>
      <c r="H729" s="55">
        <f t="shared" ref="H729:U729" si="379">SUM(H730)</f>
        <v>0</v>
      </c>
      <c r="I729" s="55">
        <f t="shared" si="379"/>
        <v>1530000</v>
      </c>
      <c r="J729" s="55">
        <f t="shared" si="379"/>
        <v>0</v>
      </c>
      <c r="K729" s="55">
        <f t="shared" si="379"/>
        <v>913672.93</v>
      </c>
      <c r="L729" s="22">
        <f t="shared" si="372"/>
        <v>59.717184967320271</v>
      </c>
      <c r="M729" s="55">
        <f t="shared" si="379"/>
        <v>0</v>
      </c>
      <c r="N729" s="55">
        <f t="shared" si="379"/>
        <v>0</v>
      </c>
      <c r="O729" s="55">
        <f t="shared" si="379"/>
        <v>0</v>
      </c>
      <c r="P729" s="55">
        <f t="shared" si="379"/>
        <v>0</v>
      </c>
      <c r="Q729" s="55">
        <f t="shared" si="379"/>
        <v>0</v>
      </c>
      <c r="R729" s="55">
        <f t="shared" si="379"/>
        <v>0</v>
      </c>
      <c r="S729" s="55">
        <f t="shared" si="379"/>
        <v>0</v>
      </c>
      <c r="T729" s="55">
        <f t="shared" si="379"/>
        <v>0</v>
      </c>
      <c r="U729" s="55">
        <f t="shared" si="379"/>
        <v>0</v>
      </c>
      <c r="V729" s="21"/>
      <c r="W729" s="21"/>
      <c r="X729" s="21"/>
      <c r="Y729" s="132"/>
    </row>
    <row r="730" spans="1:25" s="35" customFormat="1" hidden="1">
      <c r="A730" s="28" t="s">
        <v>223</v>
      </c>
      <c r="B730" s="29">
        <v>51</v>
      </c>
      <c r="C730" s="53" t="s">
        <v>28</v>
      </c>
      <c r="D730" s="31">
        <v>3237</v>
      </c>
      <c r="E730" s="32" t="s">
        <v>36</v>
      </c>
      <c r="F730" s="32"/>
      <c r="G730" s="54">
        <v>1530000</v>
      </c>
      <c r="H730" s="80"/>
      <c r="I730" s="54">
        <v>1530000</v>
      </c>
      <c r="J730" s="59"/>
      <c r="K730" s="54">
        <v>913672.93</v>
      </c>
      <c r="L730" s="33">
        <f t="shared" si="372"/>
        <v>59.717184967320271</v>
      </c>
      <c r="M730" s="54">
        <v>0</v>
      </c>
      <c r="N730" s="80"/>
      <c r="O730" s="54"/>
      <c r="P730" s="59"/>
      <c r="Q730" s="54">
        <v>0</v>
      </c>
      <c r="R730" s="54"/>
      <c r="S730" s="59"/>
      <c r="T730" s="54"/>
      <c r="U730" s="59"/>
      <c r="V730" s="1"/>
      <c r="W730" s="1"/>
      <c r="X730" s="1"/>
      <c r="Y730" s="74"/>
    </row>
    <row r="731" spans="1:25" s="36" customFormat="1" ht="15.75" hidden="1">
      <c r="A731" s="24" t="s">
        <v>223</v>
      </c>
      <c r="B731" s="25">
        <v>563</v>
      </c>
      <c r="C731" s="52" t="s">
        <v>28</v>
      </c>
      <c r="D731" s="27">
        <v>323</v>
      </c>
      <c r="E731" s="20"/>
      <c r="F731" s="20"/>
      <c r="G731" s="55"/>
      <c r="H731" s="55"/>
      <c r="I731" s="55">
        <f>I732</f>
        <v>0</v>
      </c>
      <c r="J731" s="55">
        <f t="shared" ref="J731:U731" si="380">J732</f>
        <v>0</v>
      </c>
      <c r="K731" s="55">
        <f t="shared" si="380"/>
        <v>0</v>
      </c>
      <c r="L731" s="22" t="str">
        <f t="shared" si="372"/>
        <v>-</v>
      </c>
      <c r="M731" s="55">
        <f t="shared" si="380"/>
        <v>0</v>
      </c>
      <c r="N731" s="55">
        <f t="shared" si="380"/>
        <v>0</v>
      </c>
      <c r="O731" s="55">
        <f t="shared" si="380"/>
        <v>0</v>
      </c>
      <c r="P731" s="55">
        <f t="shared" si="380"/>
        <v>0</v>
      </c>
      <c r="Q731" s="55">
        <f t="shared" si="380"/>
        <v>0</v>
      </c>
      <c r="R731" s="55">
        <f t="shared" si="380"/>
        <v>0</v>
      </c>
      <c r="S731" s="55">
        <f t="shared" si="380"/>
        <v>0</v>
      </c>
      <c r="T731" s="55">
        <f t="shared" si="380"/>
        <v>0</v>
      </c>
      <c r="U731" s="55">
        <f t="shared" si="380"/>
        <v>0</v>
      </c>
      <c r="V731" s="21"/>
      <c r="W731" s="21"/>
      <c r="X731" s="21"/>
      <c r="Y731" s="132"/>
    </row>
    <row r="732" spans="1:25" s="35" customFormat="1" hidden="1">
      <c r="A732" s="28" t="s">
        <v>223</v>
      </c>
      <c r="B732" s="29">
        <v>563</v>
      </c>
      <c r="C732" s="53" t="s">
        <v>28</v>
      </c>
      <c r="D732" s="31">
        <v>3237</v>
      </c>
      <c r="E732" s="32" t="s">
        <v>36</v>
      </c>
      <c r="F732" s="32"/>
      <c r="G732" s="54"/>
      <c r="H732" s="54"/>
      <c r="I732" s="54"/>
      <c r="J732" s="59"/>
      <c r="K732" s="54"/>
      <c r="L732" s="33" t="str">
        <f t="shared" si="372"/>
        <v>-</v>
      </c>
      <c r="M732" s="54"/>
      <c r="N732" s="54"/>
      <c r="O732" s="54"/>
      <c r="P732" s="59"/>
      <c r="Q732" s="54"/>
      <c r="R732" s="54"/>
      <c r="S732" s="59"/>
      <c r="T732" s="54"/>
      <c r="U732" s="59"/>
      <c r="V732" s="1"/>
      <c r="W732" s="1"/>
      <c r="X732" s="1"/>
      <c r="Y732" s="74"/>
    </row>
    <row r="733" spans="1:25" ht="110.25">
      <c r="A733" s="431" t="s">
        <v>512</v>
      </c>
      <c r="B733" s="432"/>
      <c r="C733" s="432"/>
      <c r="D733" s="432"/>
      <c r="E733" s="20" t="s">
        <v>321</v>
      </c>
      <c r="F733" s="20" t="s">
        <v>249</v>
      </c>
      <c r="G733" s="55">
        <f>G734+G736+G738+G740</f>
        <v>795703</v>
      </c>
      <c r="H733" s="55">
        <f>H734+H736+H738+H740</f>
        <v>120703</v>
      </c>
      <c r="I733" s="55">
        <f>I734+I736+I738+I740+I742</f>
        <v>795703</v>
      </c>
      <c r="J733" s="55">
        <f t="shared" ref="J733:U733" si="381">J734+J736+J738+J740+J742</f>
        <v>120703</v>
      </c>
      <c r="K733" s="55">
        <f t="shared" si="381"/>
        <v>0</v>
      </c>
      <c r="L733" s="22">
        <f t="shared" si="372"/>
        <v>0</v>
      </c>
      <c r="M733" s="55">
        <f t="shared" si="381"/>
        <v>1856246</v>
      </c>
      <c r="N733" s="55">
        <f t="shared" si="381"/>
        <v>281246</v>
      </c>
      <c r="O733" s="55">
        <f t="shared" si="381"/>
        <v>0</v>
      </c>
      <c r="P733" s="55">
        <f t="shared" si="381"/>
        <v>0</v>
      </c>
      <c r="Q733" s="55">
        <f t="shared" si="381"/>
        <v>1325476</v>
      </c>
      <c r="R733" s="55">
        <f t="shared" si="381"/>
        <v>0</v>
      </c>
      <c r="S733" s="55">
        <f t="shared" si="381"/>
        <v>0</v>
      </c>
      <c r="T733" s="55">
        <f t="shared" si="381"/>
        <v>0</v>
      </c>
      <c r="U733" s="55">
        <f t="shared" si="381"/>
        <v>0</v>
      </c>
    </row>
    <row r="734" spans="1:25" s="36" customFormat="1" ht="15.75" hidden="1">
      <c r="A734" s="24" t="s">
        <v>320</v>
      </c>
      <c r="B734" s="25">
        <v>12</v>
      </c>
      <c r="C734" s="52" t="s">
        <v>28</v>
      </c>
      <c r="D734" s="27">
        <v>323</v>
      </c>
      <c r="E734" s="20"/>
      <c r="F734" s="20"/>
      <c r="G734" s="55">
        <f>SUM(G735)</f>
        <v>120703</v>
      </c>
      <c r="H734" s="55">
        <f t="shared" ref="H734:U734" si="382">SUM(H735)</f>
        <v>120703</v>
      </c>
      <c r="I734" s="55">
        <f t="shared" si="382"/>
        <v>120703</v>
      </c>
      <c r="J734" s="55">
        <f t="shared" si="382"/>
        <v>120703</v>
      </c>
      <c r="K734" s="55">
        <f t="shared" si="382"/>
        <v>0</v>
      </c>
      <c r="L734" s="22">
        <f t="shared" si="372"/>
        <v>0</v>
      </c>
      <c r="M734" s="55">
        <f t="shared" si="382"/>
        <v>281246</v>
      </c>
      <c r="N734" s="55">
        <f t="shared" si="382"/>
        <v>281246</v>
      </c>
      <c r="O734" s="55">
        <f t="shared" si="382"/>
        <v>0</v>
      </c>
      <c r="P734" s="55">
        <f t="shared" si="382"/>
        <v>0</v>
      </c>
      <c r="Q734" s="55">
        <f t="shared" si="382"/>
        <v>200476</v>
      </c>
      <c r="R734" s="55">
        <f t="shared" si="382"/>
        <v>0</v>
      </c>
      <c r="S734" s="55">
        <f t="shared" si="382"/>
        <v>0</v>
      </c>
      <c r="T734" s="55">
        <f t="shared" si="382"/>
        <v>0</v>
      </c>
      <c r="U734" s="55">
        <f t="shared" si="382"/>
        <v>0</v>
      </c>
      <c r="V734" s="21"/>
      <c r="W734" s="21"/>
      <c r="X734" s="21"/>
      <c r="Y734" s="132"/>
    </row>
    <row r="735" spans="1:25" s="36" customFormat="1" ht="15.75" hidden="1">
      <c r="A735" s="28" t="s">
        <v>320</v>
      </c>
      <c r="B735" s="29">
        <v>12</v>
      </c>
      <c r="C735" s="53" t="s">
        <v>28</v>
      </c>
      <c r="D735" s="31">
        <v>3237</v>
      </c>
      <c r="E735" s="32" t="s">
        <v>36</v>
      </c>
      <c r="F735" s="32"/>
      <c r="G735" s="54">
        <v>120703</v>
      </c>
      <c r="H735" s="54">
        <v>120703</v>
      </c>
      <c r="I735" s="54">
        <v>120703</v>
      </c>
      <c r="J735" s="54">
        <v>120703</v>
      </c>
      <c r="K735" s="54">
        <v>0</v>
      </c>
      <c r="L735" s="33">
        <f t="shared" si="372"/>
        <v>0</v>
      </c>
      <c r="M735" s="54">
        <v>281246</v>
      </c>
      <c r="N735" s="54">
        <v>281246</v>
      </c>
      <c r="O735" s="54"/>
      <c r="P735" s="54">
        <f>O735</f>
        <v>0</v>
      </c>
      <c r="Q735" s="54">
        <v>200476</v>
      </c>
      <c r="R735" s="54"/>
      <c r="S735" s="54">
        <f>R735</f>
        <v>0</v>
      </c>
      <c r="T735" s="54">
        <v>0</v>
      </c>
      <c r="U735" s="54">
        <f>T735</f>
        <v>0</v>
      </c>
      <c r="V735" s="21"/>
      <c r="W735" s="21"/>
      <c r="X735" s="21"/>
      <c r="Y735" s="132"/>
    </row>
    <row r="736" spans="1:25" s="36" customFormat="1" ht="15.75" hidden="1">
      <c r="A736" s="24" t="s">
        <v>320</v>
      </c>
      <c r="B736" s="25">
        <v>12</v>
      </c>
      <c r="C736" s="52" t="s">
        <v>28</v>
      </c>
      <c r="D736" s="27">
        <v>386</v>
      </c>
      <c r="E736" s="20"/>
      <c r="F736" s="20"/>
      <c r="G736" s="55">
        <f>SUM(G737)</f>
        <v>0</v>
      </c>
      <c r="H736" s="55">
        <f t="shared" ref="H736:U736" si="383">SUM(H737)</f>
        <v>0</v>
      </c>
      <c r="I736" s="55">
        <f t="shared" si="383"/>
        <v>0</v>
      </c>
      <c r="J736" s="55">
        <f t="shared" si="383"/>
        <v>0</v>
      </c>
      <c r="K736" s="55">
        <f t="shared" si="383"/>
        <v>0</v>
      </c>
      <c r="L736" s="22" t="str">
        <f t="shared" si="372"/>
        <v>-</v>
      </c>
      <c r="M736" s="55">
        <f t="shared" si="383"/>
        <v>0</v>
      </c>
      <c r="N736" s="55">
        <f t="shared" si="383"/>
        <v>0</v>
      </c>
      <c r="O736" s="55">
        <f t="shared" si="383"/>
        <v>0</v>
      </c>
      <c r="P736" s="55">
        <f t="shared" si="383"/>
        <v>0</v>
      </c>
      <c r="Q736" s="55">
        <f t="shared" si="383"/>
        <v>0</v>
      </c>
      <c r="R736" s="55">
        <f t="shared" si="383"/>
        <v>0</v>
      </c>
      <c r="S736" s="55">
        <f t="shared" si="383"/>
        <v>0</v>
      </c>
      <c r="T736" s="55">
        <f t="shared" si="383"/>
        <v>0</v>
      </c>
      <c r="U736" s="55">
        <f t="shared" si="383"/>
        <v>0</v>
      </c>
      <c r="V736" s="21"/>
      <c r="W736" s="21"/>
      <c r="X736" s="21"/>
      <c r="Y736" s="132"/>
    </row>
    <row r="737" spans="1:25" s="36" customFormat="1" ht="15.75" hidden="1">
      <c r="A737" s="28" t="s">
        <v>320</v>
      </c>
      <c r="B737" s="29">
        <v>12</v>
      </c>
      <c r="C737" s="53" t="s">
        <v>28</v>
      </c>
      <c r="D737" s="81" t="s">
        <v>430</v>
      </c>
      <c r="E737" s="82"/>
      <c r="F737" s="32"/>
      <c r="G737" s="54"/>
      <c r="H737" s="54"/>
      <c r="I737" s="54"/>
      <c r="J737" s="54"/>
      <c r="K737" s="54"/>
      <c r="L737" s="33" t="str">
        <f t="shared" si="372"/>
        <v>-</v>
      </c>
      <c r="M737" s="54"/>
      <c r="N737" s="54"/>
      <c r="O737" s="54"/>
      <c r="P737" s="54">
        <f>O737</f>
        <v>0</v>
      </c>
      <c r="Q737" s="54"/>
      <c r="R737" s="54"/>
      <c r="S737" s="54">
        <f>R737</f>
        <v>0</v>
      </c>
      <c r="T737" s="54"/>
      <c r="U737" s="54">
        <f>T737</f>
        <v>0</v>
      </c>
      <c r="V737" s="21"/>
      <c r="W737" s="21"/>
      <c r="X737" s="21"/>
      <c r="Y737" s="132"/>
    </row>
    <row r="738" spans="1:25" s="36" customFormat="1" ht="15.75" hidden="1">
      <c r="A738" s="24" t="s">
        <v>320</v>
      </c>
      <c r="B738" s="25">
        <v>51</v>
      </c>
      <c r="C738" s="52" t="s">
        <v>28</v>
      </c>
      <c r="D738" s="27">
        <v>323</v>
      </c>
      <c r="E738" s="20"/>
      <c r="F738" s="20"/>
      <c r="G738" s="55">
        <f>SUM(G739)</f>
        <v>675000</v>
      </c>
      <c r="H738" s="55">
        <f t="shared" ref="H738:U738" si="384">SUM(H739)</f>
        <v>0</v>
      </c>
      <c r="I738" s="55">
        <f t="shared" si="384"/>
        <v>675000</v>
      </c>
      <c r="J738" s="55">
        <f t="shared" si="384"/>
        <v>0</v>
      </c>
      <c r="K738" s="55">
        <f t="shared" si="384"/>
        <v>0</v>
      </c>
      <c r="L738" s="22">
        <f t="shared" si="372"/>
        <v>0</v>
      </c>
      <c r="M738" s="55">
        <f t="shared" si="384"/>
        <v>1575000</v>
      </c>
      <c r="N738" s="55">
        <f t="shared" si="384"/>
        <v>0</v>
      </c>
      <c r="O738" s="55">
        <f t="shared" si="384"/>
        <v>0</v>
      </c>
      <c r="P738" s="55">
        <f t="shared" si="384"/>
        <v>0</v>
      </c>
      <c r="Q738" s="55">
        <f t="shared" si="384"/>
        <v>1125000</v>
      </c>
      <c r="R738" s="55">
        <f t="shared" si="384"/>
        <v>0</v>
      </c>
      <c r="S738" s="55">
        <f t="shared" si="384"/>
        <v>0</v>
      </c>
      <c r="T738" s="55">
        <f t="shared" si="384"/>
        <v>0</v>
      </c>
      <c r="U738" s="55">
        <f t="shared" si="384"/>
        <v>0</v>
      </c>
      <c r="V738" s="21"/>
      <c r="W738" s="21"/>
      <c r="X738" s="21"/>
      <c r="Y738" s="132"/>
    </row>
    <row r="739" spans="1:25" s="36" customFormat="1" ht="15.75" hidden="1">
      <c r="A739" s="28" t="s">
        <v>320</v>
      </c>
      <c r="B739" s="29">
        <v>51</v>
      </c>
      <c r="C739" s="53" t="s">
        <v>28</v>
      </c>
      <c r="D739" s="31">
        <v>3237</v>
      </c>
      <c r="E739" s="32" t="s">
        <v>36</v>
      </c>
      <c r="F739" s="32"/>
      <c r="G739" s="54">
        <v>675000</v>
      </c>
      <c r="H739" s="80"/>
      <c r="I739" s="54">
        <v>675000</v>
      </c>
      <c r="J739" s="59"/>
      <c r="K739" s="54">
        <v>0</v>
      </c>
      <c r="L739" s="33">
        <f t="shared" si="372"/>
        <v>0</v>
      </c>
      <c r="M739" s="54">
        <v>1575000</v>
      </c>
      <c r="N739" s="80"/>
      <c r="O739" s="54"/>
      <c r="P739" s="59"/>
      <c r="Q739" s="54">
        <v>1125000</v>
      </c>
      <c r="R739" s="54"/>
      <c r="S739" s="59"/>
      <c r="T739" s="54">
        <v>0</v>
      </c>
      <c r="U739" s="59"/>
      <c r="V739" s="21"/>
      <c r="W739" s="21"/>
      <c r="X739" s="21"/>
      <c r="Y739" s="132"/>
    </row>
    <row r="740" spans="1:25" s="36" customFormat="1" ht="15.75" hidden="1">
      <c r="A740" s="24" t="s">
        <v>320</v>
      </c>
      <c r="B740" s="25">
        <v>51</v>
      </c>
      <c r="C740" s="52" t="s">
        <v>28</v>
      </c>
      <c r="D740" s="27">
        <v>386</v>
      </c>
      <c r="E740" s="20"/>
      <c r="F740" s="20"/>
      <c r="G740" s="55">
        <f>SUM(G741)</f>
        <v>0</v>
      </c>
      <c r="H740" s="55">
        <f t="shared" ref="H740:U740" si="385">SUM(H741)</f>
        <v>0</v>
      </c>
      <c r="I740" s="55">
        <f t="shared" si="385"/>
        <v>0</v>
      </c>
      <c r="J740" s="55">
        <f t="shared" si="385"/>
        <v>0</v>
      </c>
      <c r="K740" s="55">
        <f t="shared" si="385"/>
        <v>0</v>
      </c>
      <c r="L740" s="22" t="str">
        <f t="shared" si="372"/>
        <v>-</v>
      </c>
      <c r="M740" s="55">
        <f t="shared" si="385"/>
        <v>0</v>
      </c>
      <c r="N740" s="55">
        <f t="shared" si="385"/>
        <v>0</v>
      </c>
      <c r="O740" s="55">
        <f t="shared" si="385"/>
        <v>0</v>
      </c>
      <c r="P740" s="55">
        <f t="shared" si="385"/>
        <v>0</v>
      </c>
      <c r="Q740" s="55">
        <f t="shared" si="385"/>
        <v>0</v>
      </c>
      <c r="R740" s="55">
        <f t="shared" si="385"/>
        <v>0</v>
      </c>
      <c r="S740" s="55">
        <f t="shared" si="385"/>
        <v>0</v>
      </c>
      <c r="T740" s="55">
        <f t="shared" si="385"/>
        <v>0</v>
      </c>
      <c r="U740" s="55">
        <f t="shared" si="385"/>
        <v>0</v>
      </c>
      <c r="V740" s="21"/>
      <c r="W740" s="21"/>
      <c r="X740" s="21"/>
      <c r="Y740" s="132"/>
    </row>
    <row r="741" spans="1:25" s="36" customFormat="1" ht="45" hidden="1">
      <c r="A741" s="28" t="s">
        <v>320</v>
      </c>
      <c r="B741" s="29">
        <v>51</v>
      </c>
      <c r="C741" s="53" t="s">
        <v>28</v>
      </c>
      <c r="D741" s="31">
        <v>3861</v>
      </c>
      <c r="E741" s="32" t="s">
        <v>282</v>
      </c>
      <c r="F741" s="32"/>
      <c r="G741" s="54"/>
      <c r="H741" s="54"/>
      <c r="I741" s="54"/>
      <c r="J741" s="59"/>
      <c r="K741" s="54"/>
      <c r="L741" s="33" t="str">
        <f t="shared" si="372"/>
        <v>-</v>
      </c>
      <c r="M741" s="54"/>
      <c r="N741" s="54"/>
      <c r="O741" s="54"/>
      <c r="P741" s="59"/>
      <c r="Q741" s="54"/>
      <c r="R741" s="54"/>
      <c r="S741" s="59"/>
      <c r="T741" s="54"/>
      <c r="U741" s="59"/>
      <c r="V741" s="21"/>
      <c r="W741" s="21"/>
      <c r="X741" s="21"/>
      <c r="Y741" s="132"/>
    </row>
    <row r="742" spans="1:25" s="36" customFormat="1" ht="15.75" hidden="1">
      <c r="A742" s="24" t="s">
        <v>320</v>
      </c>
      <c r="B742" s="25">
        <v>563</v>
      </c>
      <c r="C742" s="52" t="s">
        <v>28</v>
      </c>
      <c r="D742" s="27">
        <v>323</v>
      </c>
      <c r="E742" s="20"/>
      <c r="F742" s="20"/>
      <c r="G742" s="55"/>
      <c r="H742" s="55"/>
      <c r="I742" s="55">
        <f>I743</f>
        <v>0</v>
      </c>
      <c r="J742" s="55">
        <f t="shared" ref="J742:U742" si="386">J743</f>
        <v>0</v>
      </c>
      <c r="K742" s="55">
        <f t="shared" si="386"/>
        <v>0</v>
      </c>
      <c r="L742" s="22" t="str">
        <f t="shared" si="372"/>
        <v>-</v>
      </c>
      <c r="M742" s="55">
        <f t="shared" si="386"/>
        <v>0</v>
      </c>
      <c r="N742" s="55">
        <f t="shared" si="386"/>
        <v>0</v>
      </c>
      <c r="O742" s="55">
        <f t="shared" si="386"/>
        <v>0</v>
      </c>
      <c r="P742" s="55">
        <f t="shared" si="386"/>
        <v>0</v>
      </c>
      <c r="Q742" s="55">
        <f t="shared" si="386"/>
        <v>0</v>
      </c>
      <c r="R742" s="55">
        <f t="shared" si="386"/>
        <v>0</v>
      </c>
      <c r="S742" s="55">
        <f t="shared" si="386"/>
        <v>0</v>
      </c>
      <c r="T742" s="55">
        <f t="shared" si="386"/>
        <v>0</v>
      </c>
      <c r="U742" s="55">
        <f t="shared" si="386"/>
        <v>0</v>
      </c>
      <c r="V742" s="21"/>
      <c r="W742" s="21"/>
      <c r="X742" s="21"/>
      <c r="Y742" s="132"/>
    </row>
    <row r="743" spans="1:25" s="36" customFormat="1" ht="15.75" hidden="1">
      <c r="A743" s="28" t="s">
        <v>320</v>
      </c>
      <c r="B743" s="29">
        <v>563</v>
      </c>
      <c r="C743" s="53" t="s">
        <v>28</v>
      </c>
      <c r="D743" s="31">
        <v>3237</v>
      </c>
      <c r="E743" s="32" t="s">
        <v>36</v>
      </c>
      <c r="F743" s="32"/>
      <c r="G743" s="54"/>
      <c r="H743" s="54"/>
      <c r="I743" s="54"/>
      <c r="J743" s="59"/>
      <c r="K743" s="54"/>
      <c r="L743" s="33" t="str">
        <f t="shared" si="372"/>
        <v>-</v>
      </c>
      <c r="M743" s="54"/>
      <c r="N743" s="54"/>
      <c r="O743" s="54"/>
      <c r="P743" s="59"/>
      <c r="Q743" s="54"/>
      <c r="R743" s="54"/>
      <c r="S743" s="59"/>
      <c r="T743" s="54"/>
      <c r="U743" s="59"/>
      <c r="V743" s="21"/>
      <c r="W743" s="21"/>
      <c r="X743" s="21"/>
      <c r="Y743" s="132"/>
    </row>
    <row r="744" spans="1:25" ht="93.75" customHeight="1">
      <c r="A744" s="431" t="s">
        <v>513</v>
      </c>
      <c r="B744" s="432"/>
      <c r="C744" s="432"/>
      <c r="D744" s="432"/>
      <c r="E744" s="20" t="s">
        <v>351</v>
      </c>
      <c r="F744" s="20" t="s">
        <v>251</v>
      </c>
      <c r="G744" s="55">
        <f>G745+G747+G749</f>
        <v>3600000</v>
      </c>
      <c r="H744" s="55">
        <f>H745+H747+H749</f>
        <v>540000</v>
      </c>
      <c r="I744" s="55">
        <f>I745+I747+I749+I751</f>
        <v>3600000</v>
      </c>
      <c r="J744" s="55">
        <f t="shared" ref="J744:U744" si="387">J745+J747+J749+J751</f>
        <v>540000</v>
      </c>
      <c r="K744" s="55">
        <f t="shared" si="387"/>
        <v>2494873.91</v>
      </c>
      <c r="L744" s="22">
        <f t="shared" si="372"/>
        <v>69.302053055555561</v>
      </c>
      <c r="M744" s="55">
        <f t="shared" si="387"/>
        <v>2400000</v>
      </c>
      <c r="N744" s="55">
        <f t="shared" si="387"/>
        <v>360000</v>
      </c>
      <c r="O744" s="55">
        <f t="shared" si="387"/>
        <v>0</v>
      </c>
      <c r="P744" s="55">
        <f t="shared" si="387"/>
        <v>0</v>
      </c>
      <c r="Q744" s="55">
        <f t="shared" si="387"/>
        <v>0</v>
      </c>
      <c r="R744" s="55">
        <f t="shared" si="387"/>
        <v>0</v>
      </c>
      <c r="S744" s="55">
        <f t="shared" si="387"/>
        <v>0</v>
      </c>
      <c r="T744" s="55">
        <f t="shared" si="387"/>
        <v>0</v>
      </c>
      <c r="U744" s="55">
        <f t="shared" si="387"/>
        <v>0</v>
      </c>
    </row>
    <row r="745" spans="1:25" s="36" customFormat="1" ht="15.75" hidden="1">
      <c r="A745" s="24" t="s">
        <v>278</v>
      </c>
      <c r="B745" s="25">
        <v>11</v>
      </c>
      <c r="C745" s="52" t="s">
        <v>27</v>
      </c>
      <c r="D745" s="42">
        <v>386</v>
      </c>
      <c r="E745" s="20"/>
      <c r="F745" s="20"/>
      <c r="G745" s="55">
        <f>SUM(G746)</f>
        <v>0</v>
      </c>
      <c r="H745" s="55">
        <f t="shared" ref="H745:U745" si="388">SUM(H746)</f>
        <v>0</v>
      </c>
      <c r="I745" s="55">
        <f t="shared" si="388"/>
        <v>0</v>
      </c>
      <c r="J745" s="55">
        <f t="shared" si="388"/>
        <v>0</v>
      </c>
      <c r="K745" s="55">
        <f t="shared" si="388"/>
        <v>0</v>
      </c>
      <c r="L745" s="22" t="str">
        <f t="shared" si="372"/>
        <v>-</v>
      </c>
      <c r="M745" s="55">
        <f t="shared" si="388"/>
        <v>0</v>
      </c>
      <c r="N745" s="55">
        <f t="shared" si="388"/>
        <v>0</v>
      </c>
      <c r="O745" s="55">
        <f t="shared" si="388"/>
        <v>0</v>
      </c>
      <c r="P745" s="55">
        <f t="shared" si="388"/>
        <v>0</v>
      </c>
      <c r="Q745" s="55">
        <f t="shared" si="388"/>
        <v>0</v>
      </c>
      <c r="R745" s="55">
        <f t="shared" si="388"/>
        <v>0</v>
      </c>
      <c r="S745" s="55">
        <f t="shared" si="388"/>
        <v>0</v>
      </c>
      <c r="T745" s="55">
        <f t="shared" si="388"/>
        <v>0</v>
      </c>
      <c r="U745" s="55">
        <f t="shared" si="388"/>
        <v>0</v>
      </c>
      <c r="V745" s="21"/>
      <c r="W745" s="21"/>
      <c r="X745" s="21"/>
      <c r="Y745" s="132"/>
    </row>
    <row r="746" spans="1:25" s="35" customFormat="1" ht="45" hidden="1">
      <c r="A746" s="28" t="s">
        <v>278</v>
      </c>
      <c r="B746" s="29">
        <v>11</v>
      </c>
      <c r="C746" s="53" t="s">
        <v>27</v>
      </c>
      <c r="D746" s="31">
        <v>3861</v>
      </c>
      <c r="E746" s="32" t="s">
        <v>282</v>
      </c>
      <c r="F746" s="32"/>
      <c r="G746" s="54"/>
      <c r="H746" s="54"/>
      <c r="I746" s="54">
        <v>0</v>
      </c>
      <c r="J746" s="54">
        <v>0</v>
      </c>
      <c r="K746" s="54"/>
      <c r="L746" s="33" t="str">
        <f t="shared" si="372"/>
        <v>-</v>
      </c>
      <c r="M746" s="54"/>
      <c r="N746" s="54"/>
      <c r="O746" s="54"/>
      <c r="P746" s="54">
        <f>O746</f>
        <v>0</v>
      </c>
      <c r="Q746" s="54"/>
      <c r="R746" s="54">
        <v>0</v>
      </c>
      <c r="S746" s="54">
        <f>R746</f>
        <v>0</v>
      </c>
      <c r="T746" s="54">
        <v>0</v>
      </c>
      <c r="U746" s="54">
        <f>T746</f>
        <v>0</v>
      </c>
      <c r="V746" s="1"/>
      <c r="W746" s="1"/>
      <c r="X746" s="1"/>
      <c r="Y746" s="74"/>
    </row>
    <row r="747" spans="1:25" s="36" customFormat="1" ht="15.75" hidden="1">
      <c r="A747" s="24" t="s">
        <v>278</v>
      </c>
      <c r="B747" s="25">
        <v>12</v>
      </c>
      <c r="C747" s="52" t="s">
        <v>27</v>
      </c>
      <c r="D747" s="27">
        <v>386</v>
      </c>
      <c r="E747" s="20"/>
      <c r="F747" s="20"/>
      <c r="G747" s="55">
        <f>SUM(G748)</f>
        <v>540000</v>
      </c>
      <c r="H747" s="55">
        <f t="shared" ref="H747:U747" si="389">SUM(H748)</f>
        <v>540000</v>
      </c>
      <c r="I747" s="55">
        <f t="shared" si="389"/>
        <v>540000</v>
      </c>
      <c r="J747" s="55">
        <f t="shared" si="389"/>
        <v>540000</v>
      </c>
      <c r="K747" s="55">
        <f t="shared" si="389"/>
        <v>374231.08</v>
      </c>
      <c r="L747" s="22">
        <f t="shared" si="372"/>
        <v>69.302051851851857</v>
      </c>
      <c r="M747" s="55">
        <f t="shared" si="389"/>
        <v>360000</v>
      </c>
      <c r="N747" s="55">
        <f t="shared" si="389"/>
        <v>360000</v>
      </c>
      <c r="O747" s="55">
        <f t="shared" si="389"/>
        <v>0</v>
      </c>
      <c r="P747" s="55">
        <f t="shared" si="389"/>
        <v>0</v>
      </c>
      <c r="Q747" s="55">
        <f t="shared" si="389"/>
        <v>0</v>
      </c>
      <c r="R747" s="55">
        <f t="shared" si="389"/>
        <v>0</v>
      </c>
      <c r="S747" s="55">
        <f t="shared" si="389"/>
        <v>0</v>
      </c>
      <c r="T747" s="55">
        <f t="shared" si="389"/>
        <v>0</v>
      </c>
      <c r="U747" s="55">
        <f t="shared" si="389"/>
        <v>0</v>
      </c>
      <c r="V747" s="21"/>
      <c r="W747" s="21"/>
      <c r="X747" s="21"/>
      <c r="Y747" s="132"/>
    </row>
    <row r="748" spans="1:25" s="35" customFormat="1" ht="45" hidden="1">
      <c r="A748" s="28" t="s">
        <v>278</v>
      </c>
      <c r="B748" s="29">
        <v>12</v>
      </c>
      <c r="C748" s="53" t="s">
        <v>27</v>
      </c>
      <c r="D748" s="31">
        <v>3861</v>
      </c>
      <c r="E748" s="32" t="s">
        <v>282</v>
      </c>
      <c r="F748" s="32"/>
      <c r="G748" s="54">
        <v>540000</v>
      </c>
      <c r="H748" s="54">
        <v>540000</v>
      </c>
      <c r="I748" s="54">
        <v>540000</v>
      </c>
      <c r="J748" s="54">
        <v>540000</v>
      </c>
      <c r="K748" s="54">
        <v>374231.08</v>
      </c>
      <c r="L748" s="33">
        <f t="shared" si="372"/>
        <v>69.302051851851857</v>
      </c>
      <c r="M748" s="54">
        <v>360000</v>
      </c>
      <c r="N748" s="54">
        <v>360000</v>
      </c>
      <c r="O748" s="54"/>
      <c r="P748" s="54">
        <f>O748</f>
        <v>0</v>
      </c>
      <c r="Q748" s="54">
        <v>0</v>
      </c>
      <c r="R748" s="54">
        <v>0</v>
      </c>
      <c r="S748" s="54">
        <f>R748</f>
        <v>0</v>
      </c>
      <c r="T748" s="54">
        <v>0</v>
      </c>
      <c r="U748" s="54">
        <f>T748</f>
        <v>0</v>
      </c>
      <c r="V748" s="1"/>
      <c r="W748" s="1"/>
      <c r="X748" s="1"/>
      <c r="Y748" s="74"/>
    </row>
    <row r="749" spans="1:25" s="36" customFormat="1" ht="15.75" hidden="1">
      <c r="A749" s="24" t="s">
        <v>278</v>
      </c>
      <c r="B749" s="25">
        <v>51</v>
      </c>
      <c r="C749" s="52" t="s">
        <v>27</v>
      </c>
      <c r="D749" s="27">
        <v>386</v>
      </c>
      <c r="E749" s="20"/>
      <c r="F749" s="20"/>
      <c r="G749" s="55">
        <f>SUM(G750)</f>
        <v>3060000</v>
      </c>
      <c r="H749" s="55">
        <f t="shared" ref="H749:U749" si="390">SUM(H750)</f>
        <v>0</v>
      </c>
      <c r="I749" s="55">
        <f t="shared" si="390"/>
        <v>3060000</v>
      </c>
      <c r="J749" s="55">
        <f t="shared" si="390"/>
        <v>0</v>
      </c>
      <c r="K749" s="55">
        <f t="shared" si="390"/>
        <v>2120642.83</v>
      </c>
      <c r="L749" s="22">
        <f t="shared" si="372"/>
        <v>69.302053267973861</v>
      </c>
      <c r="M749" s="55">
        <f t="shared" si="390"/>
        <v>2040000</v>
      </c>
      <c r="N749" s="55">
        <f t="shared" si="390"/>
        <v>0</v>
      </c>
      <c r="O749" s="55">
        <f t="shared" si="390"/>
        <v>0</v>
      </c>
      <c r="P749" s="55">
        <f t="shared" si="390"/>
        <v>0</v>
      </c>
      <c r="Q749" s="55">
        <f t="shared" si="390"/>
        <v>0</v>
      </c>
      <c r="R749" s="55">
        <f t="shared" si="390"/>
        <v>0</v>
      </c>
      <c r="S749" s="55">
        <f t="shared" si="390"/>
        <v>0</v>
      </c>
      <c r="T749" s="55">
        <f t="shared" si="390"/>
        <v>0</v>
      </c>
      <c r="U749" s="55">
        <f t="shared" si="390"/>
        <v>0</v>
      </c>
      <c r="V749" s="21"/>
      <c r="W749" s="21"/>
      <c r="X749" s="21"/>
      <c r="Y749" s="132"/>
    </row>
    <row r="750" spans="1:25" s="36" customFormat="1" ht="45" hidden="1">
      <c r="A750" s="28" t="s">
        <v>278</v>
      </c>
      <c r="B750" s="29">
        <v>51</v>
      </c>
      <c r="C750" s="53" t="s">
        <v>27</v>
      </c>
      <c r="D750" s="31">
        <v>3861</v>
      </c>
      <c r="E750" s="32" t="s">
        <v>282</v>
      </c>
      <c r="F750" s="32"/>
      <c r="G750" s="54">
        <v>3060000</v>
      </c>
      <c r="H750" s="80"/>
      <c r="I750" s="54">
        <v>3060000</v>
      </c>
      <c r="J750" s="59"/>
      <c r="K750" s="54">
        <v>2120642.83</v>
      </c>
      <c r="L750" s="33">
        <f t="shared" si="372"/>
        <v>69.302053267973861</v>
      </c>
      <c r="M750" s="54">
        <v>2040000</v>
      </c>
      <c r="N750" s="80"/>
      <c r="O750" s="54"/>
      <c r="P750" s="59"/>
      <c r="Q750" s="54">
        <v>0</v>
      </c>
      <c r="R750" s="54">
        <v>0</v>
      </c>
      <c r="S750" s="59"/>
      <c r="T750" s="54">
        <v>0</v>
      </c>
      <c r="U750" s="59"/>
      <c r="V750" s="21"/>
      <c r="W750" s="21"/>
      <c r="X750" s="21"/>
      <c r="Y750" s="132"/>
    </row>
    <row r="751" spans="1:25" s="36" customFormat="1" ht="15.75" hidden="1">
      <c r="A751" s="24" t="s">
        <v>278</v>
      </c>
      <c r="B751" s="25">
        <v>563</v>
      </c>
      <c r="C751" s="52" t="s">
        <v>27</v>
      </c>
      <c r="D751" s="27">
        <v>386</v>
      </c>
      <c r="E751" s="20"/>
      <c r="F751" s="20"/>
      <c r="G751" s="55"/>
      <c r="H751" s="55"/>
      <c r="I751" s="55">
        <f>I752</f>
        <v>0</v>
      </c>
      <c r="J751" s="55">
        <f t="shared" ref="J751:U751" si="391">J752</f>
        <v>0</v>
      </c>
      <c r="K751" s="55">
        <f t="shared" si="391"/>
        <v>0</v>
      </c>
      <c r="L751" s="22" t="str">
        <f t="shared" si="372"/>
        <v>-</v>
      </c>
      <c r="M751" s="55">
        <f t="shared" si="391"/>
        <v>0</v>
      </c>
      <c r="N751" s="55">
        <f t="shared" si="391"/>
        <v>0</v>
      </c>
      <c r="O751" s="55">
        <f t="shared" si="391"/>
        <v>0</v>
      </c>
      <c r="P751" s="55">
        <f t="shared" si="391"/>
        <v>0</v>
      </c>
      <c r="Q751" s="55">
        <f t="shared" si="391"/>
        <v>0</v>
      </c>
      <c r="R751" s="55">
        <f t="shared" si="391"/>
        <v>0</v>
      </c>
      <c r="S751" s="55">
        <f t="shared" si="391"/>
        <v>0</v>
      </c>
      <c r="T751" s="55">
        <f t="shared" si="391"/>
        <v>0</v>
      </c>
      <c r="U751" s="55">
        <f t="shared" si="391"/>
        <v>0</v>
      </c>
      <c r="V751" s="21"/>
      <c r="W751" s="21"/>
      <c r="X751" s="21"/>
      <c r="Y751" s="132"/>
    </row>
    <row r="752" spans="1:25" s="36" customFormat="1" ht="45" hidden="1">
      <c r="A752" s="28" t="s">
        <v>278</v>
      </c>
      <c r="B752" s="29">
        <v>563</v>
      </c>
      <c r="C752" s="53" t="s">
        <v>27</v>
      </c>
      <c r="D752" s="31">
        <v>3861</v>
      </c>
      <c r="E752" s="32" t="s">
        <v>282</v>
      </c>
      <c r="F752" s="32"/>
      <c r="G752" s="54"/>
      <c r="H752" s="54"/>
      <c r="I752" s="54"/>
      <c r="J752" s="59"/>
      <c r="K752" s="54"/>
      <c r="L752" s="33" t="str">
        <f t="shared" si="372"/>
        <v>-</v>
      </c>
      <c r="M752" s="54"/>
      <c r="N752" s="54"/>
      <c r="O752" s="54"/>
      <c r="P752" s="59"/>
      <c r="Q752" s="54"/>
      <c r="R752" s="54"/>
      <c r="S752" s="59"/>
      <c r="T752" s="54"/>
      <c r="U752" s="59"/>
      <c r="V752" s="21"/>
      <c r="W752" s="21"/>
      <c r="X752" s="21"/>
      <c r="Y752" s="132"/>
    </row>
    <row r="753" spans="1:25" s="23" customFormat="1" ht="94.5">
      <c r="A753" s="431" t="s">
        <v>514</v>
      </c>
      <c r="B753" s="432"/>
      <c r="C753" s="432"/>
      <c r="D753" s="432"/>
      <c r="E753" s="20" t="s">
        <v>359</v>
      </c>
      <c r="F753" s="20" t="s">
        <v>251</v>
      </c>
      <c r="G753" s="55">
        <f>G754+G756+G758</f>
        <v>500000</v>
      </c>
      <c r="H753" s="55">
        <f t="shared" ref="H753:U753" si="392">H754+H756+H758</f>
        <v>500000</v>
      </c>
      <c r="I753" s="55">
        <f t="shared" si="392"/>
        <v>500000</v>
      </c>
      <c r="J753" s="55">
        <f t="shared" si="392"/>
        <v>500000</v>
      </c>
      <c r="K753" s="55">
        <f t="shared" si="392"/>
        <v>500000</v>
      </c>
      <c r="L753" s="22">
        <f t="shared" si="372"/>
        <v>100</v>
      </c>
      <c r="M753" s="55">
        <f t="shared" si="392"/>
        <v>20000000</v>
      </c>
      <c r="N753" s="55">
        <f t="shared" si="392"/>
        <v>20000000</v>
      </c>
      <c r="O753" s="55">
        <f t="shared" si="392"/>
        <v>0</v>
      </c>
      <c r="P753" s="55">
        <f t="shared" si="392"/>
        <v>0</v>
      </c>
      <c r="Q753" s="55">
        <f t="shared" si="392"/>
        <v>85000000</v>
      </c>
      <c r="R753" s="55">
        <f t="shared" si="392"/>
        <v>0</v>
      </c>
      <c r="S753" s="55">
        <f t="shared" si="392"/>
        <v>0</v>
      </c>
      <c r="T753" s="55">
        <f t="shared" si="392"/>
        <v>0</v>
      </c>
      <c r="U753" s="55">
        <f t="shared" si="392"/>
        <v>0</v>
      </c>
      <c r="V753" s="57"/>
      <c r="W753" s="57"/>
      <c r="X753" s="57"/>
      <c r="Y753" s="12"/>
    </row>
    <row r="754" spans="1:25" s="36" customFormat="1" ht="15.75" hidden="1">
      <c r="A754" s="25" t="s">
        <v>277</v>
      </c>
      <c r="B754" s="28">
        <v>11</v>
      </c>
      <c r="C754" s="53" t="s">
        <v>25</v>
      </c>
      <c r="D754" s="42">
        <v>386</v>
      </c>
      <c r="E754" s="20"/>
      <c r="F754" s="20"/>
      <c r="G754" s="55">
        <f>SUM(G755)</f>
        <v>500000</v>
      </c>
      <c r="H754" s="55">
        <f t="shared" ref="H754:U754" si="393">SUM(H755)</f>
        <v>500000</v>
      </c>
      <c r="I754" s="55">
        <f t="shared" si="393"/>
        <v>500000</v>
      </c>
      <c r="J754" s="55">
        <f t="shared" si="393"/>
        <v>500000</v>
      </c>
      <c r="K754" s="55">
        <f t="shared" si="393"/>
        <v>500000</v>
      </c>
      <c r="L754" s="22">
        <f t="shared" si="372"/>
        <v>100</v>
      </c>
      <c r="M754" s="55">
        <f t="shared" si="393"/>
        <v>20000000</v>
      </c>
      <c r="N754" s="55">
        <f t="shared" si="393"/>
        <v>20000000</v>
      </c>
      <c r="O754" s="55">
        <f t="shared" si="393"/>
        <v>0</v>
      </c>
      <c r="P754" s="55">
        <f t="shared" si="393"/>
        <v>0</v>
      </c>
      <c r="Q754" s="55">
        <f t="shared" si="393"/>
        <v>85000000</v>
      </c>
      <c r="R754" s="55">
        <f t="shared" si="393"/>
        <v>0</v>
      </c>
      <c r="S754" s="55">
        <f t="shared" si="393"/>
        <v>0</v>
      </c>
      <c r="T754" s="55">
        <f t="shared" si="393"/>
        <v>0</v>
      </c>
      <c r="U754" s="55">
        <f t="shared" si="393"/>
        <v>0</v>
      </c>
      <c r="V754" s="21"/>
      <c r="W754" s="21"/>
      <c r="X754" s="21"/>
      <c r="Y754" s="132"/>
    </row>
    <row r="755" spans="1:25" s="35" customFormat="1" ht="45" hidden="1">
      <c r="A755" s="29" t="s">
        <v>277</v>
      </c>
      <c r="B755" s="28">
        <v>11</v>
      </c>
      <c r="C755" s="53" t="s">
        <v>25</v>
      </c>
      <c r="D755" s="56">
        <v>3861</v>
      </c>
      <c r="E755" s="32" t="s">
        <v>282</v>
      </c>
      <c r="F755" s="20"/>
      <c r="G755" s="54">
        <v>500000</v>
      </c>
      <c r="H755" s="54">
        <v>500000</v>
      </c>
      <c r="I755" s="54">
        <v>500000</v>
      </c>
      <c r="J755" s="54">
        <v>500000</v>
      </c>
      <c r="K755" s="54">
        <v>500000</v>
      </c>
      <c r="L755" s="33">
        <f t="shared" si="372"/>
        <v>100</v>
      </c>
      <c r="M755" s="54">
        <v>20000000</v>
      </c>
      <c r="N755" s="54">
        <v>20000000</v>
      </c>
      <c r="O755" s="54"/>
      <c r="P755" s="54">
        <f>O755</f>
        <v>0</v>
      </c>
      <c r="Q755" s="54">
        <v>85000000</v>
      </c>
      <c r="R755" s="54"/>
      <c r="S755" s="54">
        <f>R755</f>
        <v>0</v>
      </c>
      <c r="T755" s="54"/>
      <c r="U755" s="54">
        <f>T755</f>
        <v>0</v>
      </c>
      <c r="V755" s="1"/>
      <c r="W755" s="1"/>
      <c r="X755" s="1"/>
      <c r="Y755" s="74"/>
    </row>
    <row r="756" spans="1:25" s="36" customFormat="1" ht="15.75" hidden="1">
      <c r="A756" s="25" t="s">
        <v>277</v>
      </c>
      <c r="B756" s="24">
        <v>12</v>
      </c>
      <c r="C756" s="52" t="s">
        <v>25</v>
      </c>
      <c r="D756" s="42">
        <v>386</v>
      </c>
      <c r="E756" s="20"/>
      <c r="F756" s="20"/>
      <c r="G756" s="55">
        <f>SUM(G757)</f>
        <v>0</v>
      </c>
      <c r="H756" s="55">
        <f t="shared" ref="H756:U756" si="394">SUM(H757)</f>
        <v>0</v>
      </c>
      <c r="I756" s="55">
        <f t="shared" si="394"/>
        <v>0</v>
      </c>
      <c r="J756" s="55">
        <f t="shared" si="394"/>
        <v>0</v>
      </c>
      <c r="K756" s="55">
        <f t="shared" si="394"/>
        <v>0</v>
      </c>
      <c r="L756" s="22" t="str">
        <f t="shared" si="372"/>
        <v>-</v>
      </c>
      <c r="M756" s="55">
        <f t="shared" si="394"/>
        <v>0</v>
      </c>
      <c r="N756" s="55">
        <f t="shared" si="394"/>
        <v>0</v>
      </c>
      <c r="O756" s="55">
        <f t="shared" si="394"/>
        <v>0</v>
      </c>
      <c r="P756" s="55">
        <f t="shared" si="394"/>
        <v>0</v>
      </c>
      <c r="Q756" s="55">
        <f t="shared" si="394"/>
        <v>0</v>
      </c>
      <c r="R756" s="55">
        <f t="shared" si="394"/>
        <v>0</v>
      </c>
      <c r="S756" s="55">
        <f t="shared" si="394"/>
        <v>0</v>
      </c>
      <c r="T756" s="55">
        <f t="shared" si="394"/>
        <v>0</v>
      </c>
      <c r="U756" s="55">
        <f t="shared" si="394"/>
        <v>0</v>
      </c>
      <c r="V756" s="21"/>
      <c r="W756" s="21"/>
      <c r="X756" s="21"/>
      <c r="Y756" s="132"/>
    </row>
    <row r="757" spans="1:25" s="35" customFormat="1" ht="45" hidden="1">
      <c r="A757" s="29" t="s">
        <v>277</v>
      </c>
      <c r="B757" s="28">
        <v>12</v>
      </c>
      <c r="C757" s="53" t="s">
        <v>25</v>
      </c>
      <c r="D757" s="56">
        <v>3861</v>
      </c>
      <c r="E757" s="32" t="s">
        <v>282</v>
      </c>
      <c r="F757" s="20"/>
      <c r="G757" s="54"/>
      <c r="H757" s="54"/>
      <c r="I757" s="54"/>
      <c r="J757" s="54"/>
      <c r="K757" s="54"/>
      <c r="L757" s="33" t="str">
        <f t="shared" si="372"/>
        <v>-</v>
      </c>
      <c r="M757" s="54"/>
      <c r="N757" s="54"/>
      <c r="O757" s="54">
        <v>0</v>
      </c>
      <c r="P757" s="54">
        <f>O757</f>
        <v>0</v>
      </c>
      <c r="Q757" s="54"/>
      <c r="R757" s="54"/>
      <c r="S757" s="54">
        <f>R757</f>
        <v>0</v>
      </c>
      <c r="T757" s="54">
        <v>0</v>
      </c>
      <c r="U757" s="54">
        <f>T757</f>
        <v>0</v>
      </c>
      <c r="V757" s="1"/>
      <c r="W757" s="1"/>
      <c r="X757" s="1"/>
      <c r="Y757" s="74"/>
    </row>
    <row r="758" spans="1:25" s="36" customFormat="1" ht="15.75" hidden="1">
      <c r="A758" s="25" t="s">
        <v>277</v>
      </c>
      <c r="B758" s="24">
        <v>51</v>
      </c>
      <c r="C758" s="52" t="s">
        <v>25</v>
      </c>
      <c r="D758" s="42">
        <v>386</v>
      </c>
      <c r="E758" s="20"/>
      <c r="F758" s="20"/>
      <c r="G758" s="55">
        <f>SUM(G759)</f>
        <v>0</v>
      </c>
      <c r="H758" s="55">
        <f t="shared" ref="H758:U758" si="395">SUM(H759)</f>
        <v>0</v>
      </c>
      <c r="I758" s="55">
        <f t="shared" si="395"/>
        <v>0</v>
      </c>
      <c r="J758" s="55">
        <f t="shared" si="395"/>
        <v>0</v>
      </c>
      <c r="K758" s="55">
        <f t="shared" si="395"/>
        <v>0</v>
      </c>
      <c r="L758" s="22" t="str">
        <f t="shared" si="372"/>
        <v>-</v>
      </c>
      <c r="M758" s="55">
        <f t="shared" si="395"/>
        <v>0</v>
      </c>
      <c r="N758" s="55">
        <f t="shared" si="395"/>
        <v>0</v>
      </c>
      <c r="O758" s="55">
        <f t="shared" si="395"/>
        <v>0</v>
      </c>
      <c r="P758" s="55">
        <f t="shared" si="395"/>
        <v>0</v>
      </c>
      <c r="Q758" s="55">
        <f t="shared" si="395"/>
        <v>0</v>
      </c>
      <c r="R758" s="55">
        <f t="shared" si="395"/>
        <v>0</v>
      </c>
      <c r="S758" s="55">
        <f t="shared" si="395"/>
        <v>0</v>
      </c>
      <c r="T758" s="55">
        <f t="shared" si="395"/>
        <v>0</v>
      </c>
      <c r="U758" s="55">
        <f t="shared" si="395"/>
        <v>0</v>
      </c>
      <c r="V758" s="21"/>
      <c r="W758" s="21"/>
      <c r="X758" s="21"/>
      <c r="Y758" s="132"/>
    </row>
    <row r="759" spans="1:25" s="35" customFormat="1" ht="45" hidden="1">
      <c r="A759" s="29" t="s">
        <v>277</v>
      </c>
      <c r="B759" s="28">
        <v>51</v>
      </c>
      <c r="C759" s="53" t="s">
        <v>25</v>
      </c>
      <c r="D759" s="56">
        <v>3861</v>
      </c>
      <c r="E759" s="32" t="s">
        <v>282</v>
      </c>
      <c r="F759" s="20"/>
      <c r="G759" s="54"/>
      <c r="H759" s="54"/>
      <c r="I759" s="54"/>
      <c r="J759" s="59"/>
      <c r="K759" s="54"/>
      <c r="L759" s="33" t="str">
        <f t="shared" si="372"/>
        <v>-</v>
      </c>
      <c r="M759" s="54"/>
      <c r="N759" s="54"/>
      <c r="O759" s="54">
        <v>0</v>
      </c>
      <c r="P759" s="59"/>
      <c r="Q759" s="54"/>
      <c r="R759" s="54"/>
      <c r="S759" s="59"/>
      <c r="T759" s="54">
        <v>0</v>
      </c>
      <c r="U759" s="59"/>
      <c r="V759" s="1"/>
      <c r="W759" s="1"/>
      <c r="X759" s="1"/>
      <c r="Y759" s="74"/>
    </row>
    <row r="760" spans="1:25" ht="94.5">
      <c r="A760" s="431" t="s">
        <v>515</v>
      </c>
      <c r="B760" s="432"/>
      <c r="C760" s="432"/>
      <c r="D760" s="432"/>
      <c r="E760" s="20" t="s">
        <v>350</v>
      </c>
      <c r="F760" s="20" t="s">
        <v>251</v>
      </c>
      <c r="G760" s="55">
        <f>G761+G763+G765</f>
        <v>1000000</v>
      </c>
      <c r="H760" s="55">
        <f t="shared" ref="H760:U760" si="396">H761+H763+H765</f>
        <v>1000000</v>
      </c>
      <c r="I760" s="55">
        <f t="shared" si="396"/>
        <v>1000000</v>
      </c>
      <c r="J760" s="55">
        <f t="shared" si="396"/>
        <v>1000000</v>
      </c>
      <c r="K760" s="55">
        <f t="shared" si="396"/>
        <v>1000000</v>
      </c>
      <c r="L760" s="22">
        <f t="shared" si="372"/>
        <v>100</v>
      </c>
      <c r="M760" s="55">
        <f t="shared" si="396"/>
        <v>25000000</v>
      </c>
      <c r="N760" s="55">
        <f t="shared" si="396"/>
        <v>25000000</v>
      </c>
      <c r="O760" s="55">
        <f t="shared" si="396"/>
        <v>0</v>
      </c>
      <c r="P760" s="55">
        <f t="shared" si="396"/>
        <v>0</v>
      </c>
      <c r="Q760" s="55">
        <f t="shared" si="396"/>
        <v>120000000</v>
      </c>
      <c r="R760" s="55">
        <f t="shared" si="396"/>
        <v>0</v>
      </c>
      <c r="S760" s="55">
        <f t="shared" si="396"/>
        <v>0</v>
      </c>
      <c r="T760" s="55">
        <f t="shared" si="396"/>
        <v>0</v>
      </c>
      <c r="U760" s="55">
        <f t="shared" si="396"/>
        <v>0</v>
      </c>
    </row>
    <row r="761" spans="1:25" s="36" customFormat="1" ht="15.75" hidden="1">
      <c r="A761" s="24" t="s">
        <v>276</v>
      </c>
      <c r="B761" s="25">
        <v>11</v>
      </c>
      <c r="C761" s="52" t="s">
        <v>27</v>
      </c>
      <c r="D761" s="42">
        <v>386</v>
      </c>
      <c r="E761" s="20"/>
      <c r="F761" s="20"/>
      <c r="G761" s="55">
        <f>SUM(G762)</f>
        <v>1000000</v>
      </c>
      <c r="H761" s="55">
        <f t="shared" ref="H761:U761" si="397">SUM(H762)</f>
        <v>1000000</v>
      </c>
      <c r="I761" s="55">
        <f t="shared" si="397"/>
        <v>1000000</v>
      </c>
      <c r="J761" s="55">
        <f t="shared" si="397"/>
        <v>1000000</v>
      </c>
      <c r="K761" s="55">
        <f t="shared" si="397"/>
        <v>1000000</v>
      </c>
      <c r="L761" s="22">
        <f t="shared" si="372"/>
        <v>100</v>
      </c>
      <c r="M761" s="55">
        <f t="shared" si="397"/>
        <v>25000000</v>
      </c>
      <c r="N761" s="55">
        <f t="shared" si="397"/>
        <v>25000000</v>
      </c>
      <c r="O761" s="55">
        <f t="shared" si="397"/>
        <v>0</v>
      </c>
      <c r="P761" s="55">
        <f t="shared" si="397"/>
        <v>0</v>
      </c>
      <c r="Q761" s="55">
        <f t="shared" si="397"/>
        <v>120000000</v>
      </c>
      <c r="R761" s="55">
        <f t="shared" si="397"/>
        <v>0</v>
      </c>
      <c r="S761" s="55">
        <f t="shared" si="397"/>
        <v>0</v>
      </c>
      <c r="T761" s="55">
        <f t="shared" si="397"/>
        <v>0</v>
      </c>
      <c r="U761" s="55">
        <f t="shared" si="397"/>
        <v>0</v>
      </c>
      <c r="V761" s="21"/>
      <c r="W761" s="21"/>
      <c r="X761" s="21"/>
      <c r="Y761" s="132"/>
    </row>
    <row r="762" spans="1:25" s="35" customFormat="1" ht="45" hidden="1">
      <c r="A762" s="28" t="s">
        <v>276</v>
      </c>
      <c r="B762" s="29">
        <v>11</v>
      </c>
      <c r="C762" s="53" t="s">
        <v>27</v>
      </c>
      <c r="D762" s="31">
        <v>3861</v>
      </c>
      <c r="E762" s="32" t="s">
        <v>282</v>
      </c>
      <c r="F762" s="20"/>
      <c r="G762" s="54">
        <v>1000000</v>
      </c>
      <c r="H762" s="54">
        <v>1000000</v>
      </c>
      <c r="I762" s="54">
        <v>1000000</v>
      </c>
      <c r="J762" s="54">
        <v>1000000</v>
      </c>
      <c r="K762" s="54">
        <v>1000000</v>
      </c>
      <c r="L762" s="33">
        <f t="shared" si="372"/>
        <v>100</v>
      </c>
      <c r="M762" s="54">
        <v>25000000</v>
      </c>
      <c r="N762" s="54">
        <v>25000000</v>
      </c>
      <c r="O762" s="54"/>
      <c r="P762" s="54">
        <f>O762</f>
        <v>0</v>
      </c>
      <c r="Q762" s="54">
        <v>120000000</v>
      </c>
      <c r="R762" s="54"/>
      <c r="S762" s="54">
        <f>R762</f>
        <v>0</v>
      </c>
      <c r="T762" s="54">
        <v>0</v>
      </c>
      <c r="U762" s="54">
        <f>T762</f>
        <v>0</v>
      </c>
      <c r="V762" s="1"/>
      <c r="W762" s="1"/>
      <c r="X762" s="1"/>
      <c r="Y762" s="74"/>
    </row>
    <row r="763" spans="1:25" s="36" customFormat="1" ht="15.75" hidden="1">
      <c r="A763" s="24" t="s">
        <v>276</v>
      </c>
      <c r="B763" s="25">
        <v>12</v>
      </c>
      <c r="C763" s="52" t="s">
        <v>27</v>
      </c>
      <c r="D763" s="27">
        <v>386</v>
      </c>
      <c r="E763" s="20"/>
      <c r="F763" s="20"/>
      <c r="G763" s="55">
        <f>SUM(G764)</f>
        <v>0</v>
      </c>
      <c r="H763" s="55">
        <f t="shared" ref="H763:U763" si="398">SUM(H764)</f>
        <v>0</v>
      </c>
      <c r="I763" s="55">
        <f t="shared" si="398"/>
        <v>0</v>
      </c>
      <c r="J763" s="55">
        <f t="shared" si="398"/>
        <v>0</v>
      </c>
      <c r="K763" s="55">
        <f t="shared" si="398"/>
        <v>0</v>
      </c>
      <c r="L763" s="22" t="str">
        <f t="shared" si="372"/>
        <v>-</v>
      </c>
      <c r="M763" s="55">
        <f t="shared" si="398"/>
        <v>0</v>
      </c>
      <c r="N763" s="55">
        <f t="shared" si="398"/>
        <v>0</v>
      </c>
      <c r="O763" s="55">
        <f t="shared" si="398"/>
        <v>0</v>
      </c>
      <c r="P763" s="55">
        <f t="shared" si="398"/>
        <v>0</v>
      </c>
      <c r="Q763" s="55">
        <f t="shared" si="398"/>
        <v>0</v>
      </c>
      <c r="R763" s="55">
        <f t="shared" si="398"/>
        <v>0</v>
      </c>
      <c r="S763" s="55">
        <f t="shared" si="398"/>
        <v>0</v>
      </c>
      <c r="T763" s="55">
        <f t="shared" si="398"/>
        <v>0</v>
      </c>
      <c r="U763" s="55">
        <f t="shared" si="398"/>
        <v>0</v>
      </c>
      <c r="V763" s="21"/>
      <c r="W763" s="21"/>
      <c r="X763" s="21"/>
      <c r="Y763" s="132"/>
    </row>
    <row r="764" spans="1:25" s="35" customFormat="1" ht="45" hidden="1">
      <c r="A764" s="28" t="s">
        <v>276</v>
      </c>
      <c r="B764" s="29">
        <v>12</v>
      </c>
      <c r="C764" s="53" t="s">
        <v>27</v>
      </c>
      <c r="D764" s="31">
        <v>3861</v>
      </c>
      <c r="E764" s="32" t="s">
        <v>282</v>
      </c>
      <c r="F764" s="20"/>
      <c r="G764" s="54"/>
      <c r="H764" s="54"/>
      <c r="I764" s="54"/>
      <c r="J764" s="54"/>
      <c r="K764" s="54"/>
      <c r="L764" s="33" t="str">
        <f t="shared" si="372"/>
        <v>-</v>
      </c>
      <c r="M764" s="54"/>
      <c r="N764" s="54"/>
      <c r="O764" s="54">
        <v>0</v>
      </c>
      <c r="P764" s="54">
        <f>O764</f>
        <v>0</v>
      </c>
      <c r="Q764" s="54"/>
      <c r="R764" s="54"/>
      <c r="S764" s="54">
        <f>R764</f>
        <v>0</v>
      </c>
      <c r="T764" s="54">
        <v>0</v>
      </c>
      <c r="U764" s="54">
        <f>T764</f>
        <v>0</v>
      </c>
      <c r="V764" s="1"/>
      <c r="W764" s="1"/>
      <c r="X764" s="1"/>
      <c r="Y764" s="74"/>
    </row>
    <row r="765" spans="1:25" s="36" customFormat="1" ht="15.75" hidden="1">
      <c r="A765" s="24" t="s">
        <v>276</v>
      </c>
      <c r="B765" s="25">
        <v>51</v>
      </c>
      <c r="C765" s="52" t="s">
        <v>27</v>
      </c>
      <c r="D765" s="27">
        <v>386</v>
      </c>
      <c r="E765" s="20"/>
      <c r="F765" s="20"/>
      <c r="G765" s="55">
        <f>SUM(G766)</f>
        <v>0</v>
      </c>
      <c r="H765" s="55">
        <f t="shared" ref="H765:U765" si="399">SUM(H766)</f>
        <v>0</v>
      </c>
      <c r="I765" s="55">
        <f t="shared" si="399"/>
        <v>0</v>
      </c>
      <c r="J765" s="55">
        <f t="shared" si="399"/>
        <v>0</v>
      </c>
      <c r="K765" s="55">
        <f t="shared" si="399"/>
        <v>0</v>
      </c>
      <c r="L765" s="22" t="str">
        <f t="shared" si="372"/>
        <v>-</v>
      </c>
      <c r="M765" s="55">
        <f t="shared" si="399"/>
        <v>0</v>
      </c>
      <c r="N765" s="55">
        <f t="shared" si="399"/>
        <v>0</v>
      </c>
      <c r="O765" s="55">
        <f t="shared" si="399"/>
        <v>0</v>
      </c>
      <c r="P765" s="55">
        <f t="shared" si="399"/>
        <v>0</v>
      </c>
      <c r="Q765" s="55">
        <f t="shared" si="399"/>
        <v>0</v>
      </c>
      <c r="R765" s="55">
        <f t="shared" si="399"/>
        <v>0</v>
      </c>
      <c r="S765" s="55">
        <f t="shared" si="399"/>
        <v>0</v>
      </c>
      <c r="T765" s="55">
        <f t="shared" si="399"/>
        <v>0</v>
      </c>
      <c r="U765" s="55">
        <f t="shared" si="399"/>
        <v>0</v>
      </c>
      <c r="V765" s="21"/>
      <c r="W765" s="21"/>
      <c r="X765" s="21"/>
      <c r="Y765" s="132"/>
    </row>
    <row r="766" spans="1:25" s="35" customFormat="1" ht="45" hidden="1">
      <c r="A766" s="28" t="s">
        <v>276</v>
      </c>
      <c r="B766" s="29">
        <v>51</v>
      </c>
      <c r="C766" s="53" t="s">
        <v>27</v>
      </c>
      <c r="D766" s="31">
        <v>3861</v>
      </c>
      <c r="E766" s="32" t="s">
        <v>282</v>
      </c>
      <c r="F766" s="20"/>
      <c r="G766" s="54"/>
      <c r="H766" s="54"/>
      <c r="I766" s="54"/>
      <c r="J766" s="59"/>
      <c r="K766" s="54"/>
      <c r="L766" s="33" t="str">
        <f t="shared" si="372"/>
        <v>-</v>
      </c>
      <c r="M766" s="54"/>
      <c r="N766" s="54"/>
      <c r="O766" s="54">
        <v>0</v>
      </c>
      <c r="P766" s="59"/>
      <c r="Q766" s="54"/>
      <c r="R766" s="54"/>
      <c r="S766" s="59"/>
      <c r="T766" s="54">
        <v>0</v>
      </c>
      <c r="U766" s="59"/>
      <c r="V766" s="1"/>
      <c r="W766" s="1"/>
      <c r="X766" s="1"/>
      <c r="Y766" s="74"/>
    </row>
    <row r="767" spans="1:25" s="23" customFormat="1" ht="31.5">
      <c r="A767" s="448" t="s">
        <v>415</v>
      </c>
      <c r="B767" s="448"/>
      <c r="C767" s="448"/>
      <c r="D767" s="448"/>
      <c r="E767" s="40" t="s">
        <v>416</v>
      </c>
      <c r="F767" s="20"/>
      <c r="G767" s="55">
        <f>G768+G770+G772</f>
        <v>0</v>
      </c>
      <c r="H767" s="55">
        <f t="shared" ref="H767:U767" si="400">H768+H770+H772</f>
        <v>0</v>
      </c>
      <c r="I767" s="55">
        <f t="shared" si="400"/>
        <v>0</v>
      </c>
      <c r="J767" s="55">
        <f t="shared" si="400"/>
        <v>0</v>
      </c>
      <c r="K767" s="55">
        <f t="shared" si="400"/>
        <v>0</v>
      </c>
      <c r="L767" s="22" t="str">
        <f t="shared" si="372"/>
        <v>-</v>
      </c>
      <c r="M767" s="55">
        <f t="shared" si="400"/>
        <v>0</v>
      </c>
      <c r="N767" s="55">
        <f t="shared" si="400"/>
        <v>0</v>
      </c>
      <c r="O767" s="55">
        <f t="shared" si="400"/>
        <v>0</v>
      </c>
      <c r="P767" s="55">
        <f t="shared" si="400"/>
        <v>0</v>
      </c>
      <c r="Q767" s="55">
        <f t="shared" si="400"/>
        <v>0</v>
      </c>
      <c r="R767" s="55">
        <f t="shared" si="400"/>
        <v>0</v>
      </c>
      <c r="S767" s="55">
        <f t="shared" si="400"/>
        <v>0</v>
      </c>
      <c r="T767" s="55">
        <f t="shared" si="400"/>
        <v>0</v>
      </c>
      <c r="U767" s="55">
        <f t="shared" si="400"/>
        <v>0</v>
      </c>
      <c r="V767" s="57"/>
      <c r="W767" s="57"/>
      <c r="X767" s="57"/>
      <c r="Y767" s="12"/>
    </row>
    <row r="768" spans="1:25" s="23" customFormat="1" ht="15.75" hidden="1">
      <c r="A768" s="24"/>
      <c r="B768" s="25">
        <v>11</v>
      </c>
      <c r="C768" s="52" t="s">
        <v>27</v>
      </c>
      <c r="D768" s="27">
        <v>386</v>
      </c>
      <c r="E768" s="20"/>
      <c r="F768" s="20"/>
      <c r="G768" s="55">
        <f>SUM(G769)</f>
        <v>0</v>
      </c>
      <c r="H768" s="55">
        <f t="shared" ref="H768:U768" si="401">SUM(H769)</f>
        <v>0</v>
      </c>
      <c r="I768" s="55">
        <f t="shared" si="401"/>
        <v>0</v>
      </c>
      <c r="J768" s="55">
        <f t="shared" si="401"/>
        <v>0</v>
      </c>
      <c r="K768" s="55">
        <f t="shared" si="401"/>
        <v>0</v>
      </c>
      <c r="L768" s="22" t="str">
        <f t="shared" si="372"/>
        <v>-</v>
      </c>
      <c r="M768" s="55">
        <f t="shared" si="401"/>
        <v>0</v>
      </c>
      <c r="N768" s="55">
        <f t="shared" si="401"/>
        <v>0</v>
      </c>
      <c r="O768" s="55">
        <f t="shared" si="401"/>
        <v>0</v>
      </c>
      <c r="P768" s="55">
        <f t="shared" si="401"/>
        <v>0</v>
      </c>
      <c r="Q768" s="55">
        <f t="shared" si="401"/>
        <v>0</v>
      </c>
      <c r="R768" s="55">
        <f t="shared" si="401"/>
        <v>0</v>
      </c>
      <c r="S768" s="55">
        <f t="shared" si="401"/>
        <v>0</v>
      </c>
      <c r="T768" s="55">
        <f t="shared" si="401"/>
        <v>0</v>
      </c>
      <c r="U768" s="55">
        <f t="shared" si="401"/>
        <v>0</v>
      </c>
      <c r="V768" s="57"/>
      <c r="W768" s="57"/>
      <c r="X768" s="57"/>
      <c r="Y768" s="12"/>
    </row>
    <row r="769" spans="1:25" ht="15.75" hidden="1">
      <c r="A769" s="43"/>
      <c r="B769" s="44">
        <v>11</v>
      </c>
      <c r="C769" s="63" t="s">
        <v>27</v>
      </c>
      <c r="D769" s="46" t="s">
        <v>430</v>
      </c>
      <c r="E769" s="38"/>
      <c r="F769" s="20"/>
      <c r="G769" s="54"/>
      <c r="H769" s="54"/>
      <c r="I769" s="54"/>
      <c r="J769" s="54"/>
      <c r="K769" s="54"/>
      <c r="L769" s="33" t="str">
        <f t="shared" si="372"/>
        <v>-</v>
      </c>
      <c r="M769" s="54"/>
      <c r="N769" s="54"/>
      <c r="O769" s="54">
        <v>0</v>
      </c>
      <c r="P769" s="54">
        <f>O769</f>
        <v>0</v>
      </c>
      <c r="Q769" s="54"/>
      <c r="R769" s="54"/>
      <c r="S769" s="54">
        <f>R769</f>
        <v>0</v>
      </c>
      <c r="T769" s="54"/>
      <c r="U769" s="54">
        <f>T769</f>
        <v>0</v>
      </c>
    </row>
    <row r="770" spans="1:25" s="23" customFormat="1" ht="15.75" hidden="1">
      <c r="A770" s="24"/>
      <c r="B770" s="25">
        <v>12</v>
      </c>
      <c r="C770" s="52" t="s">
        <v>27</v>
      </c>
      <c r="D770" s="27">
        <v>386</v>
      </c>
      <c r="E770" s="20"/>
      <c r="F770" s="20"/>
      <c r="G770" s="55">
        <f>SUM(G771)</f>
        <v>0</v>
      </c>
      <c r="H770" s="55">
        <f t="shared" ref="H770:U770" si="402">SUM(H771)</f>
        <v>0</v>
      </c>
      <c r="I770" s="55">
        <f t="shared" si="402"/>
        <v>0</v>
      </c>
      <c r="J770" s="55">
        <f t="shared" si="402"/>
        <v>0</v>
      </c>
      <c r="K770" s="55">
        <f t="shared" si="402"/>
        <v>0</v>
      </c>
      <c r="L770" s="22" t="str">
        <f t="shared" si="372"/>
        <v>-</v>
      </c>
      <c r="M770" s="55">
        <f t="shared" si="402"/>
        <v>0</v>
      </c>
      <c r="N770" s="55">
        <f t="shared" si="402"/>
        <v>0</v>
      </c>
      <c r="O770" s="55">
        <f t="shared" si="402"/>
        <v>0</v>
      </c>
      <c r="P770" s="55">
        <f t="shared" si="402"/>
        <v>0</v>
      </c>
      <c r="Q770" s="55">
        <f t="shared" si="402"/>
        <v>0</v>
      </c>
      <c r="R770" s="55">
        <f t="shared" si="402"/>
        <v>0</v>
      </c>
      <c r="S770" s="55">
        <f t="shared" si="402"/>
        <v>0</v>
      </c>
      <c r="T770" s="55">
        <f t="shared" si="402"/>
        <v>0</v>
      </c>
      <c r="U770" s="55">
        <f t="shared" si="402"/>
        <v>0</v>
      </c>
      <c r="V770" s="57"/>
      <c r="W770" s="57"/>
      <c r="X770" s="57"/>
      <c r="Y770" s="12"/>
    </row>
    <row r="771" spans="1:25" ht="15.75" hidden="1">
      <c r="A771" s="43"/>
      <c r="B771" s="44">
        <v>12</v>
      </c>
      <c r="C771" s="63" t="s">
        <v>27</v>
      </c>
      <c r="D771" s="46" t="s">
        <v>430</v>
      </c>
      <c r="E771" s="38"/>
      <c r="F771" s="20"/>
      <c r="G771" s="54"/>
      <c r="H771" s="54"/>
      <c r="I771" s="54"/>
      <c r="J771" s="54"/>
      <c r="K771" s="54"/>
      <c r="L771" s="33" t="str">
        <f t="shared" si="372"/>
        <v>-</v>
      </c>
      <c r="M771" s="54"/>
      <c r="N771" s="54"/>
      <c r="O771" s="54"/>
      <c r="P771" s="54">
        <f>O771</f>
        <v>0</v>
      </c>
      <c r="Q771" s="54"/>
      <c r="R771" s="54"/>
      <c r="S771" s="54">
        <f>R771</f>
        <v>0</v>
      </c>
      <c r="T771" s="54"/>
      <c r="U771" s="54">
        <f>T771</f>
        <v>0</v>
      </c>
    </row>
    <row r="772" spans="1:25" s="23" customFormat="1" ht="15.75" hidden="1">
      <c r="A772" s="24"/>
      <c r="B772" s="25">
        <v>51</v>
      </c>
      <c r="C772" s="52" t="s">
        <v>27</v>
      </c>
      <c r="D772" s="27">
        <v>386</v>
      </c>
      <c r="E772" s="20"/>
      <c r="F772" s="20"/>
      <c r="G772" s="55">
        <f>SUM(G773)</f>
        <v>0</v>
      </c>
      <c r="H772" s="55">
        <f t="shared" ref="H772:U772" si="403">SUM(H773)</f>
        <v>0</v>
      </c>
      <c r="I772" s="55">
        <f t="shared" si="403"/>
        <v>0</v>
      </c>
      <c r="J772" s="55">
        <f t="shared" si="403"/>
        <v>0</v>
      </c>
      <c r="K772" s="55">
        <f t="shared" si="403"/>
        <v>0</v>
      </c>
      <c r="L772" s="22" t="str">
        <f t="shared" si="372"/>
        <v>-</v>
      </c>
      <c r="M772" s="55">
        <f t="shared" si="403"/>
        <v>0</v>
      </c>
      <c r="N772" s="55">
        <f t="shared" si="403"/>
        <v>0</v>
      </c>
      <c r="O772" s="55">
        <f t="shared" si="403"/>
        <v>0</v>
      </c>
      <c r="P772" s="55">
        <f t="shared" si="403"/>
        <v>0</v>
      </c>
      <c r="Q772" s="55">
        <f t="shared" si="403"/>
        <v>0</v>
      </c>
      <c r="R772" s="55">
        <f t="shared" si="403"/>
        <v>0</v>
      </c>
      <c r="S772" s="55">
        <f t="shared" si="403"/>
        <v>0</v>
      </c>
      <c r="T772" s="55">
        <f t="shared" si="403"/>
        <v>0</v>
      </c>
      <c r="U772" s="55">
        <f t="shared" si="403"/>
        <v>0</v>
      </c>
      <c r="V772" s="57"/>
      <c r="W772" s="57"/>
      <c r="X772" s="57"/>
      <c r="Y772" s="12"/>
    </row>
    <row r="773" spans="1:25" ht="15.75" hidden="1">
      <c r="A773" s="43"/>
      <c r="B773" s="44">
        <v>51</v>
      </c>
      <c r="C773" s="63" t="s">
        <v>27</v>
      </c>
      <c r="D773" s="46" t="s">
        <v>430</v>
      </c>
      <c r="E773" s="38"/>
      <c r="F773" s="20"/>
      <c r="G773" s="54"/>
      <c r="H773" s="54"/>
      <c r="I773" s="54"/>
      <c r="J773" s="59"/>
      <c r="K773" s="54"/>
      <c r="L773" s="33" t="str">
        <f t="shared" si="372"/>
        <v>-</v>
      </c>
      <c r="M773" s="54"/>
      <c r="N773" s="54"/>
      <c r="O773" s="54"/>
      <c r="P773" s="59"/>
      <c r="Q773" s="54"/>
      <c r="R773" s="54"/>
      <c r="S773" s="59"/>
      <c r="T773" s="54"/>
      <c r="U773" s="59"/>
    </row>
    <row r="774" spans="1:25" s="23" customFormat="1" ht="48" customHeight="1">
      <c r="A774" s="448" t="s">
        <v>415</v>
      </c>
      <c r="B774" s="448"/>
      <c r="C774" s="448"/>
      <c r="D774" s="448"/>
      <c r="E774" s="40" t="s">
        <v>417</v>
      </c>
      <c r="F774" s="20"/>
      <c r="G774" s="55">
        <f>G775+G777</f>
        <v>0</v>
      </c>
      <c r="H774" s="55">
        <f t="shared" ref="H774:U774" si="404">H775+H777</f>
        <v>0</v>
      </c>
      <c r="I774" s="55">
        <f t="shared" si="404"/>
        <v>0</v>
      </c>
      <c r="J774" s="55">
        <f t="shared" si="404"/>
        <v>0</v>
      </c>
      <c r="K774" s="55">
        <f t="shared" si="404"/>
        <v>0</v>
      </c>
      <c r="L774" s="22" t="str">
        <f t="shared" si="372"/>
        <v>-</v>
      </c>
      <c r="M774" s="55">
        <f t="shared" si="404"/>
        <v>0</v>
      </c>
      <c r="N774" s="55">
        <f t="shared" si="404"/>
        <v>0</v>
      </c>
      <c r="O774" s="55">
        <f t="shared" si="404"/>
        <v>0</v>
      </c>
      <c r="P774" s="55">
        <f t="shared" si="404"/>
        <v>0</v>
      </c>
      <c r="Q774" s="55">
        <f t="shared" si="404"/>
        <v>0</v>
      </c>
      <c r="R774" s="55">
        <f t="shared" si="404"/>
        <v>0</v>
      </c>
      <c r="S774" s="55">
        <f t="shared" si="404"/>
        <v>0</v>
      </c>
      <c r="T774" s="55">
        <f t="shared" si="404"/>
        <v>0</v>
      </c>
      <c r="U774" s="55">
        <f t="shared" si="404"/>
        <v>0</v>
      </c>
      <c r="V774" s="57"/>
      <c r="W774" s="57"/>
      <c r="X774" s="57"/>
      <c r="Y774" s="12"/>
    </row>
    <row r="775" spans="1:25" s="23" customFormat="1" ht="15.75" hidden="1">
      <c r="A775" s="24"/>
      <c r="B775" s="25">
        <v>12</v>
      </c>
      <c r="C775" s="52" t="s">
        <v>27</v>
      </c>
      <c r="D775" s="27">
        <v>386</v>
      </c>
      <c r="E775" s="20"/>
      <c r="F775" s="20"/>
      <c r="G775" s="55">
        <f>SUM(G776)</f>
        <v>0</v>
      </c>
      <c r="H775" s="55">
        <f t="shared" ref="H775:U775" si="405">SUM(H776)</f>
        <v>0</v>
      </c>
      <c r="I775" s="55">
        <f t="shared" si="405"/>
        <v>0</v>
      </c>
      <c r="J775" s="55">
        <f t="shared" si="405"/>
        <v>0</v>
      </c>
      <c r="K775" s="55">
        <f t="shared" si="405"/>
        <v>0</v>
      </c>
      <c r="L775" s="22" t="str">
        <f t="shared" si="372"/>
        <v>-</v>
      </c>
      <c r="M775" s="55">
        <f t="shared" si="405"/>
        <v>0</v>
      </c>
      <c r="N775" s="55">
        <f t="shared" si="405"/>
        <v>0</v>
      </c>
      <c r="O775" s="55">
        <f t="shared" si="405"/>
        <v>0</v>
      </c>
      <c r="P775" s="55">
        <f t="shared" si="405"/>
        <v>0</v>
      </c>
      <c r="Q775" s="55">
        <f t="shared" si="405"/>
        <v>0</v>
      </c>
      <c r="R775" s="55">
        <f t="shared" si="405"/>
        <v>0</v>
      </c>
      <c r="S775" s="55">
        <f t="shared" si="405"/>
        <v>0</v>
      </c>
      <c r="T775" s="55">
        <f t="shared" si="405"/>
        <v>0</v>
      </c>
      <c r="U775" s="55">
        <f t="shared" si="405"/>
        <v>0</v>
      </c>
      <c r="V775" s="57"/>
      <c r="W775" s="57"/>
      <c r="X775" s="57"/>
      <c r="Y775" s="12"/>
    </row>
    <row r="776" spans="1:25" ht="15.75" hidden="1">
      <c r="A776" s="43"/>
      <c r="B776" s="44">
        <v>12</v>
      </c>
      <c r="C776" s="63" t="s">
        <v>27</v>
      </c>
      <c r="D776" s="46" t="s">
        <v>430</v>
      </c>
      <c r="E776" s="38"/>
      <c r="F776" s="20"/>
      <c r="G776" s="54"/>
      <c r="H776" s="54"/>
      <c r="I776" s="54"/>
      <c r="J776" s="54"/>
      <c r="K776" s="54"/>
      <c r="L776" s="33" t="str">
        <f t="shared" si="372"/>
        <v>-</v>
      </c>
      <c r="M776" s="54"/>
      <c r="N776" s="54"/>
      <c r="O776" s="54">
        <v>0</v>
      </c>
      <c r="P776" s="54">
        <f>O776</f>
        <v>0</v>
      </c>
      <c r="Q776" s="54"/>
      <c r="R776" s="54"/>
      <c r="S776" s="54">
        <f>R776</f>
        <v>0</v>
      </c>
      <c r="T776" s="54"/>
      <c r="U776" s="54">
        <f>T776</f>
        <v>0</v>
      </c>
    </row>
    <row r="777" spans="1:25" s="23" customFormat="1" ht="15.75" hidden="1">
      <c r="A777" s="24"/>
      <c r="B777" s="25">
        <v>51</v>
      </c>
      <c r="C777" s="52" t="s">
        <v>27</v>
      </c>
      <c r="D777" s="27">
        <v>386</v>
      </c>
      <c r="E777" s="20"/>
      <c r="F777" s="20"/>
      <c r="G777" s="55">
        <f>SUM(G778)</f>
        <v>0</v>
      </c>
      <c r="H777" s="55">
        <f t="shared" ref="H777:U777" si="406">SUM(H778)</f>
        <v>0</v>
      </c>
      <c r="I777" s="55">
        <f t="shared" si="406"/>
        <v>0</v>
      </c>
      <c r="J777" s="55">
        <f t="shared" si="406"/>
        <v>0</v>
      </c>
      <c r="K777" s="55">
        <f t="shared" si="406"/>
        <v>0</v>
      </c>
      <c r="L777" s="22" t="str">
        <f t="shared" si="372"/>
        <v>-</v>
      </c>
      <c r="M777" s="55">
        <f t="shared" si="406"/>
        <v>0</v>
      </c>
      <c r="N777" s="55">
        <f t="shared" si="406"/>
        <v>0</v>
      </c>
      <c r="O777" s="55">
        <f t="shared" si="406"/>
        <v>0</v>
      </c>
      <c r="P777" s="55">
        <f t="shared" si="406"/>
        <v>0</v>
      </c>
      <c r="Q777" s="55">
        <f t="shared" si="406"/>
        <v>0</v>
      </c>
      <c r="R777" s="55">
        <f t="shared" si="406"/>
        <v>0</v>
      </c>
      <c r="S777" s="55">
        <f t="shared" si="406"/>
        <v>0</v>
      </c>
      <c r="T777" s="55">
        <f t="shared" si="406"/>
        <v>0</v>
      </c>
      <c r="U777" s="55">
        <f t="shared" si="406"/>
        <v>0</v>
      </c>
      <c r="V777" s="57"/>
      <c r="W777" s="57"/>
      <c r="X777" s="57"/>
      <c r="Y777" s="12"/>
    </row>
    <row r="778" spans="1:25" ht="15.75" hidden="1">
      <c r="A778" s="43"/>
      <c r="B778" s="44">
        <v>51</v>
      </c>
      <c r="C778" s="63" t="s">
        <v>27</v>
      </c>
      <c r="D778" s="46" t="s">
        <v>430</v>
      </c>
      <c r="E778" s="38"/>
      <c r="F778" s="20"/>
      <c r="G778" s="54"/>
      <c r="H778" s="54"/>
      <c r="I778" s="54"/>
      <c r="J778" s="59"/>
      <c r="K778" s="54"/>
      <c r="L778" s="33" t="str">
        <f t="shared" si="372"/>
        <v>-</v>
      </c>
      <c r="M778" s="54"/>
      <c r="N778" s="54"/>
      <c r="O778" s="54">
        <v>0</v>
      </c>
      <c r="P778" s="59"/>
      <c r="Q778" s="54"/>
      <c r="R778" s="54"/>
      <c r="S778" s="59"/>
      <c r="T778" s="54"/>
      <c r="U778" s="59"/>
    </row>
    <row r="779" spans="1:25" s="23" customFormat="1" ht="31.5">
      <c r="A779" s="448" t="s">
        <v>415</v>
      </c>
      <c r="B779" s="448"/>
      <c r="C779" s="448"/>
      <c r="D779" s="448"/>
      <c r="E779" s="40" t="s">
        <v>418</v>
      </c>
      <c r="F779" s="20"/>
      <c r="G779" s="55">
        <f>G780+G782</f>
        <v>0</v>
      </c>
      <c r="H779" s="55">
        <f t="shared" ref="H779:U779" si="407">H780+H782</f>
        <v>0</v>
      </c>
      <c r="I779" s="55">
        <f t="shared" si="407"/>
        <v>0</v>
      </c>
      <c r="J779" s="55">
        <f t="shared" si="407"/>
        <v>0</v>
      </c>
      <c r="K779" s="55">
        <f t="shared" si="407"/>
        <v>0</v>
      </c>
      <c r="L779" s="22" t="str">
        <f t="shared" si="372"/>
        <v>-</v>
      </c>
      <c r="M779" s="55">
        <f t="shared" si="407"/>
        <v>0</v>
      </c>
      <c r="N779" s="55">
        <f t="shared" si="407"/>
        <v>0</v>
      </c>
      <c r="O779" s="55">
        <f t="shared" si="407"/>
        <v>0</v>
      </c>
      <c r="P779" s="55">
        <f t="shared" si="407"/>
        <v>0</v>
      </c>
      <c r="Q779" s="55">
        <f t="shared" si="407"/>
        <v>0</v>
      </c>
      <c r="R779" s="55">
        <f t="shared" si="407"/>
        <v>0</v>
      </c>
      <c r="S779" s="55">
        <f t="shared" si="407"/>
        <v>0</v>
      </c>
      <c r="T779" s="55">
        <f t="shared" si="407"/>
        <v>0</v>
      </c>
      <c r="U779" s="55">
        <f t="shared" si="407"/>
        <v>0</v>
      </c>
      <c r="V779" s="57"/>
      <c r="W779" s="57"/>
      <c r="X779" s="57"/>
      <c r="Y779" s="12"/>
    </row>
    <row r="780" spans="1:25" s="23" customFormat="1" ht="15.75" hidden="1">
      <c r="A780" s="24"/>
      <c r="B780" s="25">
        <v>12</v>
      </c>
      <c r="C780" s="52" t="s">
        <v>27</v>
      </c>
      <c r="D780" s="27">
        <v>386</v>
      </c>
      <c r="E780" s="20"/>
      <c r="F780" s="20"/>
      <c r="G780" s="55">
        <f>SUM(G781)</f>
        <v>0</v>
      </c>
      <c r="H780" s="55">
        <f t="shared" ref="H780:U780" si="408">SUM(H781)</f>
        <v>0</v>
      </c>
      <c r="I780" s="55">
        <f t="shared" si="408"/>
        <v>0</v>
      </c>
      <c r="J780" s="55">
        <f t="shared" si="408"/>
        <v>0</v>
      </c>
      <c r="K780" s="55">
        <f t="shared" si="408"/>
        <v>0</v>
      </c>
      <c r="L780" s="22" t="str">
        <f t="shared" si="372"/>
        <v>-</v>
      </c>
      <c r="M780" s="55">
        <f t="shared" si="408"/>
        <v>0</v>
      </c>
      <c r="N780" s="55">
        <f t="shared" si="408"/>
        <v>0</v>
      </c>
      <c r="O780" s="55">
        <f t="shared" si="408"/>
        <v>0</v>
      </c>
      <c r="P780" s="55">
        <f t="shared" si="408"/>
        <v>0</v>
      </c>
      <c r="Q780" s="55">
        <f t="shared" si="408"/>
        <v>0</v>
      </c>
      <c r="R780" s="55">
        <f t="shared" si="408"/>
        <v>0</v>
      </c>
      <c r="S780" s="55">
        <f t="shared" si="408"/>
        <v>0</v>
      </c>
      <c r="T780" s="55">
        <f t="shared" si="408"/>
        <v>0</v>
      </c>
      <c r="U780" s="55">
        <f t="shared" si="408"/>
        <v>0</v>
      </c>
      <c r="V780" s="57"/>
      <c r="W780" s="57"/>
      <c r="X780" s="57"/>
      <c r="Y780" s="12"/>
    </row>
    <row r="781" spans="1:25" ht="15.75" hidden="1">
      <c r="A781" s="43"/>
      <c r="B781" s="44">
        <v>12</v>
      </c>
      <c r="C781" s="63" t="s">
        <v>27</v>
      </c>
      <c r="D781" s="46" t="s">
        <v>430</v>
      </c>
      <c r="E781" s="38"/>
      <c r="F781" s="20"/>
      <c r="G781" s="54"/>
      <c r="H781" s="54"/>
      <c r="I781" s="54"/>
      <c r="J781" s="54"/>
      <c r="K781" s="54"/>
      <c r="L781" s="33" t="str">
        <f t="shared" si="372"/>
        <v>-</v>
      </c>
      <c r="M781" s="54"/>
      <c r="N781" s="54"/>
      <c r="O781" s="54">
        <v>0</v>
      </c>
      <c r="P781" s="54">
        <f>O781</f>
        <v>0</v>
      </c>
      <c r="Q781" s="54"/>
      <c r="R781" s="54"/>
      <c r="S781" s="54">
        <f>R781</f>
        <v>0</v>
      </c>
      <c r="T781" s="54"/>
      <c r="U781" s="54">
        <f>T781</f>
        <v>0</v>
      </c>
    </row>
    <row r="782" spans="1:25" s="23" customFormat="1" ht="15.75" hidden="1">
      <c r="A782" s="24"/>
      <c r="B782" s="25">
        <v>51</v>
      </c>
      <c r="C782" s="52" t="s">
        <v>27</v>
      </c>
      <c r="D782" s="27">
        <v>386</v>
      </c>
      <c r="E782" s="20"/>
      <c r="F782" s="20"/>
      <c r="G782" s="55">
        <f>SUM(G783)</f>
        <v>0</v>
      </c>
      <c r="H782" s="55">
        <f t="shared" ref="H782:U782" si="409">SUM(H783)</f>
        <v>0</v>
      </c>
      <c r="I782" s="55">
        <f t="shared" si="409"/>
        <v>0</v>
      </c>
      <c r="J782" s="55">
        <f t="shared" si="409"/>
        <v>0</v>
      </c>
      <c r="K782" s="55">
        <f t="shared" si="409"/>
        <v>0</v>
      </c>
      <c r="L782" s="22" t="str">
        <f t="shared" si="372"/>
        <v>-</v>
      </c>
      <c r="M782" s="55">
        <f t="shared" si="409"/>
        <v>0</v>
      </c>
      <c r="N782" s="55">
        <f t="shared" si="409"/>
        <v>0</v>
      </c>
      <c r="O782" s="55">
        <f t="shared" si="409"/>
        <v>0</v>
      </c>
      <c r="P782" s="55">
        <f t="shared" si="409"/>
        <v>0</v>
      </c>
      <c r="Q782" s="55">
        <f t="shared" si="409"/>
        <v>0</v>
      </c>
      <c r="R782" s="55">
        <f t="shared" si="409"/>
        <v>0</v>
      </c>
      <c r="S782" s="55">
        <f t="shared" si="409"/>
        <v>0</v>
      </c>
      <c r="T782" s="55">
        <f t="shared" si="409"/>
        <v>0</v>
      </c>
      <c r="U782" s="55">
        <f t="shared" si="409"/>
        <v>0</v>
      </c>
      <c r="V782" s="57"/>
      <c r="W782" s="57"/>
      <c r="X782" s="57"/>
      <c r="Y782" s="12"/>
    </row>
    <row r="783" spans="1:25" ht="15.75" hidden="1">
      <c r="A783" s="43"/>
      <c r="B783" s="44">
        <v>51</v>
      </c>
      <c r="C783" s="63" t="s">
        <v>27</v>
      </c>
      <c r="D783" s="46" t="s">
        <v>430</v>
      </c>
      <c r="E783" s="38"/>
      <c r="F783" s="20"/>
      <c r="G783" s="54"/>
      <c r="H783" s="54"/>
      <c r="I783" s="54"/>
      <c r="J783" s="59"/>
      <c r="K783" s="54"/>
      <c r="L783" s="33" t="str">
        <f t="shared" si="372"/>
        <v>-</v>
      </c>
      <c r="M783" s="54"/>
      <c r="N783" s="54"/>
      <c r="O783" s="54">
        <v>0</v>
      </c>
      <c r="P783" s="59"/>
      <c r="Q783" s="54"/>
      <c r="R783" s="54"/>
      <c r="S783" s="59"/>
      <c r="T783" s="54"/>
      <c r="U783" s="59"/>
    </row>
    <row r="784" spans="1:25" s="23" customFormat="1" ht="65.25" customHeight="1">
      <c r="A784" s="431" t="s">
        <v>51</v>
      </c>
      <c r="B784" s="431"/>
      <c r="C784" s="431"/>
      <c r="D784" s="431"/>
      <c r="E784" s="20" t="s">
        <v>45</v>
      </c>
      <c r="F784" s="20" t="s">
        <v>253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57"/>
      <c r="W784" s="57"/>
      <c r="X784" s="57"/>
      <c r="Y784" s="12"/>
    </row>
    <row r="785" spans="1:25" s="23" customFormat="1" ht="15.75" hidden="1">
      <c r="A785" s="24" t="s">
        <v>51</v>
      </c>
      <c r="B785" s="25">
        <v>11</v>
      </c>
      <c r="C785" s="52" t="s">
        <v>28</v>
      </c>
      <c r="D785" s="42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57"/>
      <c r="W785" s="57"/>
      <c r="X785" s="57"/>
      <c r="Y785" s="12"/>
    </row>
    <row r="786" spans="1:25" hidden="1">
      <c r="A786" s="28" t="s">
        <v>51</v>
      </c>
      <c r="B786" s="29">
        <v>11</v>
      </c>
      <c r="C786" s="53" t="s">
        <v>28</v>
      </c>
      <c r="D786" s="56">
        <v>3294</v>
      </c>
      <c r="E786" s="32" t="s">
        <v>37</v>
      </c>
      <c r="F786" s="32"/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>
      <c r="A787" s="431" t="s">
        <v>516</v>
      </c>
      <c r="B787" s="431"/>
      <c r="C787" s="431"/>
      <c r="D787" s="431"/>
      <c r="E787" s="20" t="s">
        <v>349</v>
      </c>
      <c r="F787" s="20" t="s">
        <v>253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36" customFormat="1" ht="15.75" hidden="1">
      <c r="A788" s="25" t="s">
        <v>217</v>
      </c>
      <c r="B788" s="25">
        <v>11</v>
      </c>
      <c r="C788" s="52" t="s">
        <v>28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32"/>
    </row>
    <row r="789" spans="1:25" s="36" customFormat="1" ht="15.75" hidden="1">
      <c r="A789" s="29" t="s">
        <v>217</v>
      </c>
      <c r="B789" s="29">
        <v>11</v>
      </c>
      <c r="C789" s="53" t="s">
        <v>28</v>
      </c>
      <c r="D789" s="56">
        <v>3237</v>
      </c>
      <c r="E789" s="32" t="s">
        <v>36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32"/>
    </row>
    <row r="790" spans="1:25" s="36" customFormat="1" ht="15.75" hidden="1">
      <c r="A790" s="25" t="s">
        <v>217</v>
      </c>
      <c r="B790" s="25">
        <v>12</v>
      </c>
      <c r="C790" s="52" t="s">
        <v>28</v>
      </c>
      <c r="D790" s="42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32"/>
    </row>
    <row r="791" spans="1:25" s="35" customFormat="1" hidden="1">
      <c r="A791" s="29" t="s">
        <v>217</v>
      </c>
      <c r="B791" s="29">
        <v>12</v>
      </c>
      <c r="C791" s="53" t="s">
        <v>28</v>
      </c>
      <c r="D791" s="56">
        <v>3237</v>
      </c>
      <c r="E791" s="32" t="s">
        <v>36</v>
      </c>
      <c r="F791" s="32"/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  <c r="V791" s="1"/>
      <c r="W791" s="1"/>
      <c r="X791" s="1"/>
      <c r="Y791" s="74"/>
    </row>
    <row r="792" spans="1:25" s="36" customFormat="1" ht="15.75" hidden="1">
      <c r="A792" s="25" t="s">
        <v>217</v>
      </c>
      <c r="B792" s="25">
        <v>12</v>
      </c>
      <c r="C792" s="52" t="s">
        <v>28</v>
      </c>
      <c r="D792" s="42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32"/>
    </row>
    <row r="793" spans="1:25" s="35" customFormat="1" hidden="1">
      <c r="A793" s="29" t="s">
        <v>217</v>
      </c>
      <c r="B793" s="29">
        <v>12</v>
      </c>
      <c r="C793" s="53" t="s">
        <v>28</v>
      </c>
      <c r="D793" s="56">
        <v>4126</v>
      </c>
      <c r="E793" s="32" t="s">
        <v>4</v>
      </c>
      <c r="F793" s="32"/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  <c r="V793" s="1"/>
      <c r="W793" s="1"/>
      <c r="X793" s="1"/>
      <c r="Y793" s="74"/>
    </row>
    <row r="794" spans="1:25" s="36" customFormat="1" ht="15.75" hidden="1">
      <c r="A794" s="25" t="s">
        <v>217</v>
      </c>
      <c r="B794" s="25">
        <v>51</v>
      </c>
      <c r="C794" s="52" t="s">
        <v>28</v>
      </c>
      <c r="D794" s="42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32"/>
    </row>
    <row r="795" spans="1:25" s="35" customFormat="1" hidden="1">
      <c r="A795" s="29" t="s">
        <v>217</v>
      </c>
      <c r="B795" s="29">
        <v>51</v>
      </c>
      <c r="C795" s="53" t="s">
        <v>28</v>
      </c>
      <c r="D795" s="56">
        <v>3237</v>
      </c>
      <c r="E795" s="32" t="s">
        <v>36</v>
      </c>
      <c r="F795" s="32"/>
      <c r="G795" s="1">
        <v>510000</v>
      </c>
      <c r="H795" s="59"/>
      <c r="I795" s="1">
        <v>510000</v>
      </c>
      <c r="J795" s="59"/>
      <c r="K795" s="1">
        <v>0</v>
      </c>
      <c r="L795" s="33">
        <f t="shared" si="413"/>
        <v>0</v>
      </c>
      <c r="M795" s="1">
        <v>0</v>
      </c>
      <c r="N795" s="59"/>
      <c r="O795" s="1"/>
      <c r="P795" s="59"/>
      <c r="Q795" s="1">
        <v>0</v>
      </c>
      <c r="R795" s="1"/>
      <c r="S795" s="59"/>
      <c r="T795" s="1"/>
      <c r="U795" s="59"/>
      <c r="V795" s="1"/>
      <c r="W795" s="1"/>
      <c r="X795" s="1"/>
      <c r="Y795" s="74"/>
    </row>
    <row r="796" spans="1:25" s="36" customFormat="1" ht="15.75" hidden="1">
      <c r="A796" s="25" t="s">
        <v>217</v>
      </c>
      <c r="B796" s="25">
        <v>51</v>
      </c>
      <c r="C796" s="52" t="s">
        <v>28</v>
      </c>
      <c r="D796" s="42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32"/>
    </row>
    <row r="797" spans="1:25" s="36" customFormat="1" ht="15.75" hidden="1">
      <c r="A797" s="29" t="s">
        <v>217</v>
      </c>
      <c r="B797" s="29">
        <v>51</v>
      </c>
      <c r="C797" s="53" t="s">
        <v>28</v>
      </c>
      <c r="D797" s="56">
        <v>4126</v>
      </c>
      <c r="E797" s="32" t="s">
        <v>4</v>
      </c>
      <c r="F797" s="32"/>
      <c r="G797" s="1">
        <v>3825000</v>
      </c>
      <c r="H797" s="59"/>
      <c r="I797" s="1">
        <v>3825000</v>
      </c>
      <c r="J797" s="59"/>
      <c r="K797" s="1">
        <v>1273371.5900000001</v>
      </c>
      <c r="L797" s="33">
        <f t="shared" si="413"/>
        <v>33.290760522875814</v>
      </c>
      <c r="M797" s="1">
        <v>1026800</v>
      </c>
      <c r="N797" s="59"/>
      <c r="O797" s="1"/>
      <c r="P797" s="59"/>
      <c r="Q797" s="1">
        <v>3080400</v>
      </c>
      <c r="R797" s="1"/>
      <c r="S797" s="59"/>
      <c r="T797" s="1"/>
      <c r="U797" s="59"/>
      <c r="V797" s="21"/>
      <c r="W797" s="21"/>
      <c r="X797" s="21"/>
      <c r="Y797" s="132"/>
    </row>
    <row r="798" spans="1:25" s="36" customFormat="1" ht="15.75" hidden="1">
      <c r="A798" s="25" t="s">
        <v>217</v>
      </c>
      <c r="B798" s="25">
        <v>563</v>
      </c>
      <c r="C798" s="52" t="s">
        <v>28</v>
      </c>
      <c r="D798" s="42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32"/>
    </row>
    <row r="799" spans="1:25" s="36" customFormat="1" ht="15.75" hidden="1">
      <c r="A799" s="29" t="s">
        <v>217</v>
      </c>
      <c r="B799" s="29">
        <v>563</v>
      </c>
      <c r="C799" s="53" t="s">
        <v>28</v>
      </c>
      <c r="D799" s="56">
        <v>3237</v>
      </c>
      <c r="E799" s="32" t="s">
        <v>36</v>
      </c>
      <c r="F799" s="32"/>
      <c r="G799" s="1"/>
      <c r="H799" s="1"/>
      <c r="I799" s="1"/>
      <c r="J799" s="59"/>
      <c r="K799" s="1"/>
      <c r="L799" s="33" t="str">
        <f t="shared" si="413"/>
        <v>-</v>
      </c>
      <c r="M799" s="1"/>
      <c r="N799" s="1"/>
      <c r="O799" s="1"/>
      <c r="P799" s="59"/>
      <c r="Q799" s="1"/>
      <c r="R799" s="1"/>
      <c r="S799" s="59"/>
      <c r="T799" s="1"/>
      <c r="U799" s="59"/>
      <c r="V799" s="21"/>
      <c r="W799" s="21"/>
      <c r="X799" s="21"/>
      <c r="Y799" s="132"/>
    </row>
    <row r="800" spans="1:25" s="36" customFormat="1" ht="15.75" hidden="1">
      <c r="A800" s="25" t="s">
        <v>217</v>
      </c>
      <c r="B800" s="25">
        <v>563</v>
      </c>
      <c r="C800" s="52" t="s">
        <v>28</v>
      </c>
      <c r="D800" s="42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32"/>
    </row>
    <row r="801" spans="1:25" s="36" customFormat="1" ht="15.75" hidden="1">
      <c r="A801" s="29" t="s">
        <v>217</v>
      </c>
      <c r="B801" s="29">
        <v>563</v>
      </c>
      <c r="C801" s="53" t="s">
        <v>28</v>
      </c>
      <c r="D801" s="56">
        <v>4126</v>
      </c>
      <c r="E801" s="32" t="s">
        <v>4</v>
      </c>
      <c r="F801" s="32"/>
      <c r="G801" s="1"/>
      <c r="H801" s="1"/>
      <c r="I801" s="1"/>
      <c r="J801" s="59"/>
      <c r="K801" s="1"/>
      <c r="L801" s="33" t="str">
        <f t="shared" si="413"/>
        <v>-</v>
      </c>
      <c r="M801" s="1"/>
      <c r="N801" s="1"/>
      <c r="O801" s="1"/>
      <c r="P801" s="59"/>
      <c r="Q801" s="1"/>
      <c r="R801" s="1"/>
      <c r="S801" s="59"/>
      <c r="T801" s="1"/>
      <c r="U801" s="59"/>
      <c r="V801" s="21"/>
      <c r="W801" s="21"/>
      <c r="X801" s="21"/>
      <c r="Y801" s="132"/>
    </row>
    <row r="802" spans="1:25" ht="90.75" customHeight="1">
      <c r="A802" s="431" t="s">
        <v>517</v>
      </c>
      <c r="B802" s="431"/>
      <c r="C802" s="431"/>
      <c r="D802" s="431"/>
      <c r="E802" s="20" t="s">
        <v>358</v>
      </c>
      <c r="F802" s="20" t="s">
        <v>251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36" customFormat="1" ht="15.75" hidden="1">
      <c r="A803" s="25" t="s">
        <v>306</v>
      </c>
      <c r="B803" s="25">
        <v>11</v>
      </c>
      <c r="C803" s="52" t="s">
        <v>27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32"/>
    </row>
    <row r="804" spans="1:25" s="35" customFormat="1" ht="45.75" hidden="1" customHeight="1">
      <c r="A804" s="29" t="s">
        <v>306</v>
      </c>
      <c r="B804" s="29">
        <v>11</v>
      </c>
      <c r="C804" s="53" t="s">
        <v>27</v>
      </c>
      <c r="D804" s="31">
        <v>3861</v>
      </c>
      <c r="E804" s="32" t="s">
        <v>282</v>
      </c>
      <c r="F804" s="32"/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  <c r="V804" s="1"/>
      <c r="W804" s="1"/>
      <c r="X804" s="1"/>
      <c r="Y804" s="74"/>
    </row>
    <row r="805" spans="1:25" s="36" customFormat="1" ht="15.75" hidden="1">
      <c r="A805" s="25" t="s">
        <v>306</v>
      </c>
      <c r="B805" s="25">
        <v>12</v>
      </c>
      <c r="C805" s="52" t="s">
        <v>27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32"/>
    </row>
    <row r="806" spans="1:25" s="35" customFormat="1" ht="47.25" hidden="1" customHeight="1">
      <c r="A806" s="29" t="s">
        <v>306</v>
      </c>
      <c r="B806" s="29">
        <v>12</v>
      </c>
      <c r="C806" s="53" t="s">
        <v>27</v>
      </c>
      <c r="D806" s="31">
        <v>3861</v>
      </c>
      <c r="E806" s="32" t="s">
        <v>282</v>
      </c>
      <c r="F806" s="32"/>
      <c r="G806" s="1">
        <v>4185000</v>
      </c>
      <c r="H806" s="1">
        <v>4185000</v>
      </c>
      <c r="I806" s="1">
        <v>3285876</v>
      </c>
      <c r="J806" s="1">
        <v>3285876</v>
      </c>
      <c r="K806" s="1"/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  <c r="V806" s="1"/>
      <c r="W806" s="1"/>
      <c r="X806" s="1"/>
      <c r="Y806" s="74"/>
    </row>
    <row r="807" spans="1:25" s="36" customFormat="1" ht="15.75" hidden="1">
      <c r="A807" s="25" t="s">
        <v>306</v>
      </c>
      <c r="B807" s="25">
        <v>51</v>
      </c>
      <c r="C807" s="52" t="s">
        <v>27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32"/>
    </row>
    <row r="808" spans="1:25" s="36" customFormat="1" ht="45" hidden="1">
      <c r="A808" s="29" t="s">
        <v>306</v>
      </c>
      <c r="B808" s="29">
        <v>51</v>
      </c>
      <c r="C808" s="53" t="s">
        <v>27</v>
      </c>
      <c r="D808" s="31">
        <v>3861</v>
      </c>
      <c r="E808" s="32" t="s">
        <v>282</v>
      </c>
      <c r="F808" s="32"/>
      <c r="G808" s="1">
        <v>3715000</v>
      </c>
      <c r="H808" s="59"/>
      <c r="I808" s="1">
        <v>0</v>
      </c>
      <c r="J808" s="59"/>
      <c r="K808" s="1">
        <v>0</v>
      </c>
      <c r="L808" s="33" t="str">
        <f t="shared" si="413"/>
        <v>-</v>
      </c>
      <c r="M808" s="1">
        <v>0</v>
      </c>
      <c r="N808" s="59"/>
      <c r="O808" s="1">
        <v>0</v>
      </c>
      <c r="P808" s="59"/>
      <c r="Q808" s="1">
        <v>0</v>
      </c>
      <c r="R808" s="1">
        <v>0</v>
      </c>
      <c r="S808" s="59"/>
      <c r="T808" s="1"/>
      <c r="U808" s="59"/>
      <c r="V808" s="21"/>
      <c r="W808" s="21"/>
      <c r="X808" s="21"/>
      <c r="Y808" s="132"/>
    </row>
    <row r="809" spans="1:25" ht="94.5">
      <c r="A809" s="431" t="s">
        <v>518</v>
      </c>
      <c r="B809" s="431"/>
      <c r="C809" s="431"/>
      <c r="D809" s="431"/>
      <c r="E809" s="20" t="s">
        <v>357</v>
      </c>
      <c r="F809" s="20" t="s">
        <v>251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>
      <c r="A810" s="25" t="s">
        <v>307</v>
      </c>
      <c r="B810" s="25">
        <v>11</v>
      </c>
      <c r="C810" s="52" t="s">
        <v>27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57"/>
      <c r="W810" s="57"/>
      <c r="X810" s="57"/>
      <c r="Y810" s="12"/>
    </row>
    <row r="811" spans="1:25" ht="45" hidden="1">
      <c r="A811" s="29" t="s">
        <v>307</v>
      </c>
      <c r="B811" s="29">
        <v>11</v>
      </c>
      <c r="C811" s="53" t="s">
        <v>27</v>
      </c>
      <c r="D811" s="31">
        <v>3861</v>
      </c>
      <c r="E811" s="32" t="s">
        <v>282</v>
      </c>
      <c r="F811" s="32"/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>
      <c r="A812" s="25" t="s">
        <v>307</v>
      </c>
      <c r="B812" s="25">
        <v>12</v>
      </c>
      <c r="C812" s="52" t="s">
        <v>27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57"/>
      <c r="W812" s="57"/>
      <c r="X812" s="57"/>
      <c r="Y812" s="12"/>
    </row>
    <row r="813" spans="1:25" ht="45" hidden="1">
      <c r="A813" s="29" t="s">
        <v>307</v>
      </c>
      <c r="B813" s="29">
        <v>12</v>
      </c>
      <c r="C813" s="53" t="s">
        <v>27</v>
      </c>
      <c r="D813" s="31">
        <v>3861</v>
      </c>
      <c r="E813" s="32" t="s">
        <v>282</v>
      </c>
      <c r="F813" s="32"/>
      <c r="G813" s="1"/>
      <c r="H813" s="1"/>
      <c r="I813" s="1"/>
      <c r="J813" s="1"/>
      <c r="K813" s="1"/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>
      <c r="A814" s="25" t="s">
        <v>307</v>
      </c>
      <c r="B814" s="25">
        <v>51</v>
      </c>
      <c r="C814" s="52" t="s">
        <v>27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57"/>
      <c r="W814" s="57"/>
      <c r="X814" s="57"/>
      <c r="Y814" s="12"/>
    </row>
    <row r="815" spans="1:25" ht="45" hidden="1">
      <c r="A815" s="29" t="s">
        <v>307</v>
      </c>
      <c r="B815" s="29">
        <v>51</v>
      </c>
      <c r="C815" s="53" t="s">
        <v>27</v>
      </c>
      <c r="D815" s="31">
        <v>3861</v>
      </c>
      <c r="E815" s="32" t="s">
        <v>282</v>
      </c>
      <c r="F815" s="32"/>
      <c r="G815" s="1"/>
      <c r="H815" s="59"/>
      <c r="I815" s="1"/>
      <c r="J815" s="59"/>
      <c r="K815" s="1"/>
      <c r="L815" s="33" t="str">
        <f t="shared" si="413"/>
        <v>-</v>
      </c>
      <c r="M815" s="1">
        <v>240900000</v>
      </c>
      <c r="N815" s="59"/>
      <c r="O815" s="1"/>
      <c r="P815" s="59"/>
      <c r="Q815" s="1">
        <v>419000000</v>
      </c>
      <c r="R815" s="1"/>
      <c r="S815" s="59"/>
      <c r="T815" s="1"/>
      <c r="U815" s="59"/>
    </row>
    <row r="816" spans="1:25" ht="78.75">
      <c r="A816" s="431" t="s">
        <v>519</v>
      </c>
      <c r="B816" s="431"/>
      <c r="C816" s="431"/>
      <c r="D816" s="431"/>
      <c r="E816" s="20" t="s">
        <v>325</v>
      </c>
      <c r="F816" s="20" t="s">
        <v>253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>
      <c r="A817" s="25" t="s">
        <v>341</v>
      </c>
      <c r="B817" s="25">
        <v>11</v>
      </c>
      <c r="C817" s="52" t="s">
        <v>28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57"/>
      <c r="W817" s="57"/>
      <c r="X817" s="57"/>
      <c r="Y817" s="12"/>
    </row>
    <row r="818" spans="1:25" hidden="1">
      <c r="A818" s="29" t="s">
        <v>341</v>
      </c>
      <c r="B818" s="29">
        <v>11</v>
      </c>
      <c r="C818" s="53" t="s">
        <v>28</v>
      </c>
      <c r="D818" s="31">
        <v>3237</v>
      </c>
      <c r="E818" s="32" t="s">
        <v>36</v>
      </c>
      <c r="F818" s="32"/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>
      <c r="A819" s="25" t="s">
        <v>341</v>
      </c>
      <c r="B819" s="25">
        <v>11</v>
      </c>
      <c r="C819" s="52" t="s">
        <v>28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57"/>
      <c r="W819" s="57"/>
      <c r="X819" s="57"/>
      <c r="Y819" s="12"/>
    </row>
    <row r="820" spans="1:25" s="36" customFormat="1" ht="15.75" hidden="1">
      <c r="A820" s="29" t="s">
        <v>341</v>
      </c>
      <c r="B820" s="29">
        <v>11</v>
      </c>
      <c r="C820" s="53" t="s">
        <v>28</v>
      </c>
      <c r="D820" s="31">
        <v>3821</v>
      </c>
      <c r="E820" s="32" t="s">
        <v>38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32"/>
    </row>
    <row r="821" spans="1:25" s="36" customFormat="1" ht="15.75" hidden="1">
      <c r="A821" s="25" t="s">
        <v>341</v>
      </c>
      <c r="B821" s="25">
        <v>11</v>
      </c>
      <c r="C821" s="52" t="s">
        <v>28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32"/>
    </row>
    <row r="822" spans="1:25" s="35" customFormat="1" ht="45" hidden="1">
      <c r="A822" s="29" t="s">
        <v>341</v>
      </c>
      <c r="B822" s="29">
        <v>11</v>
      </c>
      <c r="C822" s="53" t="s">
        <v>28</v>
      </c>
      <c r="D822" s="31">
        <v>3861</v>
      </c>
      <c r="E822" s="32" t="s">
        <v>282</v>
      </c>
      <c r="F822" s="32"/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  <c r="V822" s="1"/>
      <c r="W822" s="1"/>
      <c r="X822" s="1"/>
      <c r="Y822" s="74"/>
    </row>
    <row r="823" spans="1:25" s="35" customFormat="1" ht="78.75" customHeight="1">
      <c r="A823" s="431" t="s">
        <v>520</v>
      </c>
      <c r="B823" s="431"/>
      <c r="C823" s="431"/>
      <c r="D823" s="431"/>
      <c r="E823" s="20" t="s">
        <v>337</v>
      </c>
      <c r="F823" s="51" t="s">
        <v>546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  <c r="V823" s="1"/>
      <c r="W823" s="1"/>
      <c r="X823" s="1"/>
      <c r="Y823" s="74"/>
    </row>
    <row r="824" spans="1:25" s="36" customFormat="1" ht="15.75" hidden="1">
      <c r="A824" s="25" t="s">
        <v>366</v>
      </c>
      <c r="B824" s="25">
        <v>12</v>
      </c>
      <c r="C824" s="52" t="s">
        <v>24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32"/>
    </row>
    <row r="825" spans="1:25" s="35" customFormat="1" hidden="1">
      <c r="A825" s="29" t="s">
        <v>366</v>
      </c>
      <c r="B825" s="29">
        <v>12</v>
      </c>
      <c r="C825" s="53" t="s">
        <v>24</v>
      </c>
      <c r="D825" s="31">
        <v>4126</v>
      </c>
      <c r="E825" s="32" t="s">
        <v>4</v>
      </c>
      <c r="F825" s="32"/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  <c r="V825" s="1"/>
      <c r="W825" s="1"/>
      <c r="X825" s="1"/>
      <c r="Y825" s="74"/>
    </row>
    <row r="826" spans="1:25" s="36" customFormat="1" ht="15.75" hidden="1">
      <c r="A826" s="25" t="s">
        <v>366</v>
      </c>
      <c r="B826" s="25">
        <v>51</v>
      </c>
      <c r="C826" s="52" t="s">
        <v>24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32"/>
    </row>
    <row r="827" spans="1:25" s="36" customFormat="1" ht="15.75" hidden="1">
      <c r="A827" s="29" t="s">
        <v>366</v>
      </c>
      <c r="B827" s="29">
        <v>51</v>
      </c>
      <c r="C827" s="53" t="s">
        <v>24</v>
      </c>
      <c r="D827" s="31">
        <v>4126</v>
      </c>
      <c r="E827" s="32" t="s">
        <v>4</v>
      </c>
      <c r="F827" s="32"/>
      <c r="G827" s="1">
        <v>1400000</v>
      </c>
      <c r="H827" s="59"/>
      <c r="I827" s="1">
        <v>1400000</v>
      </c>
      <c r="J827" s="59"/>
      <c r="K827" s="1">
        <v>731479.66</v>
      </c>
      <c r="L827" s="33">
        <f t="shared" si="413"/>
        <v>52.248547142857149</v>
      </c>
      <c r="M827" s="1">
        <v>0</v>
      </c>
      <c r="N827" s="59"/>
      <c r="O827" s="1"/>
      <c r="P827" s="59"/>
      <c r="Q827" s="1">
        <v>0</v>
      </c>
      <c r="R827" s="1"/>
      <c r="S827" s="59"/>
      <c r="T827" s="1"/>
      <c r="U827" s="59"/>
      <c r="V827" s="21"/>
      <c r="W827" s="21"/>
      <c r="X827" s="21"/>
      <c r="Y827" s="132"/>
    </row>
    <row r="828" spans="1:25" s="36" customFormat="1" ht="78.2" customHeight="1">
      <c r="A828" s="431" t="s">
        <v>521</v>
      </c>
      <c r="B828" s="431"/>
      <c r="C828" s="431"/>
      <c r="D828" s="431"/>
      <c r="E828" s="20" t="s">
        <v>390</v>
      </c>
      <c r="F828" s="20" t="s">
        <v>253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32"/>
    </row>
    <row r="829" spans="1:25" s="36" customFormat="1" ht="15.75" hidden="1">
      <c r="A829" s="25" t="s">
        <v>389</v>
      </c>
      <c r="B829" s="25">
        <v>14</v>
      </c>
      <c r="C829" s="52" t="s">
        <v>28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32"/>
    </row>
    <row r="830" spans="1:25" s="36" customFormat="1" ht="45" hidden="1">
      <c r="A830" s="29" t="s">
        <v>389</v>
      </c>
      <c r="B830" s="29">
        <v>14</v>
      </c>
      <c r="C830" s="53" t="s">
        <v>28</v>
      </c>
      <c r="D830" s="31">
        <v>3861</v>
      </c>
      <c r="E830" s="32" t="s">
        <v>282</v>
      </c>
      <c r="F830" s="32"/>
      <c r="G830" s="1">
        <v>0</v>
      </c>
      <c r="H830" s="59"/>
      <c r="I830" s="1">
        <v>0</v>
      </c>
      <c r="J830" s="59"/>
      <c r="K830" s="1">
        <v>56928.12</v>
      </c>
      <c r="L830" s="33" t="str">
        <f t="shared" si="413"/>
        <v>-</v>
      </c>
      <c r="M830" s="1">
        <v>0</v>
      </c>
      <c r="N830" s="59"/>
      <c r="O830" s="1"/>
      <c r="P830" s="59"/>
      <c r="Q830" s="1">
        <v>0</v>
      </c>
      <c r="R830" s="1"/>
      <c r="S830" s="59"/>
      <c r="T830" s="1"/>
      <c r="U830" s="59"/>
      <c r="V830" s="21"/>
      <c r="W830" s="21"/>
      <c r="X830" s="21"/>
      <c r="Y830" s="132"/>
    </row>
    <row r="831" spans="1:25" s="36" customFormat="1" ht="15.75" hidden="1">
      <c r="A831" s="25" t="s">
        <v>389</v>
      </c>
      <c r="B831" s="25">
        <v>51</v>
      </c>
      <c r="C831" s="52" t="s">
        <v>28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32"/>
    </row>
    <row r="832" spans="1:25" s="36" customFormat="1" ht="45" hidden="1">
      <c r="A832" s="29" t="s">
        <v>389</v>
      </c>
      <c r="B832" s="29">
        <v>51</v>
      </c>
      <c r="C832" s="53" t="s">
        <v>28</v>
      </c>
      <c r="D832" s="31">
        <v>3861</v>
      </c>
      <c r="E832" s="32" t="s">
        <v>282</v>
      </c>
      <c r="F832" s="32"/>
      <c r="G832" s="1">
        <v>0</v>
      </c>
      <c r="H832" s="59"/>
      <c r="I832" s="1">
        <v>0</v>
      </c>
      <c r="J832" s="59"/>
      <c r="K832" s="1">
        <v>322592.57</v>
      </c>
      <c r="L832" s="33" t="str">
        <f t="shared" si="413"/>
        <v>-</v>
      </c>
      <c r="M832" s="1">
        <v>0</v>
      </c>
      <c r="N832" s="59"/>
      <c r="O832" s="1"/>
      <c r="P832" s="59"/>
      <c r="Q832" s="1">
        <v>0</v>
      </c>
      <c r="R832" s="1"/>
      <c r="S832" s="59"/>
      <c r="T832" s="1"/>
      <c r="U832" s="59"/>
      <c r="V832" s="21"/>
      <c r="W832" s="21"/>
      <c r="X832" s="21"/>
      <c r="Y832" s="132"/>
    </row>
    <row r="833" spans="1:25" s="36" customFormat="1" ht="15.75" hidden="1">
      <c r="A833" s="25" t="s">
        <v>389</v>
      </c>
      <c r="B833" s="25">
        <v>563</v>
      </c>
      <c r="C833" s="52" t="s">
        <v>28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32"/>
    </row>
    <row r="834" spans="1:25" s="36" customFormat="1" ht="45" hidden="1">
      <c r="A834" s="29" t="s">
        <v>389</v>
      </c>
      <c r="B834" s="29">
        <v>563</v>
      </c>
      <c r="C834" s="53" t="s">
        <v>28</v>
      </c>
      <c r="D834" s="31">
        <v>3861</v>
      </c>
      <c r="E834" s="32" t="s">
        <v>282</v>
      </c>
      <c r="F834" s="32"/>
      <c r="G834" s="1"/>
      <c r="H834" s="1"/>
      <c r="I834" s="1"/>
      <c r="J834" s="59"/>
      <c r="K834" s="1"/>
      <c r="L834" s="33" t="str">
        <f t="shared" si="413"/>
        <v>-</v>
      </c>
      <c r="M834" s="1"/>
      <c r="N834" s="1"/>
      <c r="O834" s="1"/>
      <c r="P834" s="59"/>
      <c r="Q834" s="1"/>
      <c r="R834" s="1"/>
      <c r="S834" s="59"/>
      <c r="T834" s="1"/>
      <c r="U834" s="59"/>
      <c r="V834" s="21"/>
      <c r="W834" s="21"/>
      <c r="X834" s="21"/>
      <c r="Y834" s="132"/>
    </row>
    <row r="835" spans="1:25" s="36" customFormat="1" ht="78.75">
      <c r="A835" s="431" t="s">
        <v>522</v>
      </c>
      <c r="B835" s="431"/>
      <c r="C835" s="431"/>
      <c r="D835" s="431"/>
      <c r="E835" s="20" t="s">
        <v>444</v>
      </c>
      <c r="F835" s="20" t="s">
        <v>253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32"/>
    </row>
    <row r="836" spans="1:25" s="36" customFormat="1" ht="15.75" hidden="1">
      <c r="A836" s="25" t="s">
        <v>436</v>
      </c>
      <c r="B836" s="25">
        <v>12</v>
      </c>
      <c r="C836" s="52" t="s">
        <v>28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32"/>
    </row>
    <row r="837" spans="1:25" s="36" customFormat="1" ht="15.75" hidden="1">
      <c r="A837" s="29" t="s">
        <v>436</v>
      </c>
      <c r="B837" s="29">
        <v>12</v>
      </c>
      <c r="C837" s="53" t="s">
        <v>28</v>
      </c>
      <c r="D837" s="31">
        <v>4126</v>
      </c>
      <c r="E837" s="32" t="s">
        <v>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32"/>
    </row>
    <row r="838" spans="1:25" s="36" customFormat="1" ht="15.75" hidden="1">
      <c r="A838" s="25" t="s">
        <v>436</v>
      </c>
      <c r="B838" s="25">
        <v>563</v>
      </c>
      <c r="C838" s="52" t="s">
        <v>28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32"/>
    </row>
    <row r="839" spans="1:25" s="36" customFormat="1" ht="15.75" hidden="1">
      <c r="A839" s="29" t="s">
        <v>436</v>
      </c>
      <c r="B839" s="29">
        <v>563</v>
      </c>
      <c r="C839" s="53" t="s">
        <v>28</v>
      </c>
      <c r="D839" s="31">
        <v>4126</v>
      </c>
      <c r="E839" s="32" t="s">
        <v>4</v>
      </c>
      <c r="F839" s="32"/>
      <c r="G839" s="1"/>
      <c r="H839" s="1"/>
      <c r="I839" s="1">
        <v>0</v>
      </c>
      <c r="J839" s="59"/>
      <c r="K839" s="1">
        <v>372804.92</v>
      </c>
      <c r="L839" s="22" t="str">
        <f t="shared" si="413"/>
        <v>-</v>
      </c>
      <c r="M839" s="1"/>
      <c r="N839" s="1"/>
      <c r="O839" s="1"/>
      <c r="P839" s="59"/>
      <c r="Q839" s="1"/>
      <c r="R839" s="1"/>
      <c r="S839" s="59"/>
      <c r="T839" s="1"/>
      <c r="U839" s="59"/>
      <c r="V839" s="21"/>
      <c r="W839" s="21"/>
      <c r="X839" s="21"/>
      <c r="Y839" s="132"/>
    </row>
    <row r="840" spans="1:25" s="36" customFormat="1" ht="15.75" hidden="1">
      <c r="A840" s="447" t="s">
        <v>415</v>
      </c>
      <c r="B840" s="447"/>
      <c r="C840" s="447"/>
      <c r="D840" s="447"/>
      <c r="E840" s="40" t="s">
        <v>434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32"/>
    </row>
    <row r="841" spans="1:25" s="36" customFormat="1" ht="15.75" hidden="1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32"/>
    </row>
    <row r="842" spans="1:25" s="83" customFormat="1" hidden="1">
      <c r="A842" s="44"/>
      <c r="B842" s="44">
        <v>12</v>
      </c>
      <c r="C842" s="44"/>
      <c r="D842" s="46">
        <v>3237</v>
      </c>
      <c r="E842" s="38"/>
      <c r="F842" s="64"/>
      <c r="G842" s="65"/>
      <c r="H842" s="65"/>
      <c r="I842" s="65"/>
      <c r="J842" s="65"/>
      <c r="K842" s="65"/>
      <c r="L842" s="66" t="str">
        <f t="shared" si="413"/>
        <v>-</v>
      </c>
      <c r="M842" s="65"/>
      <c r="N842" s="65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65"/>
      <c r="W842" s="65"/>
      <c r="X842" s="65"/>
      <c r="Y842" s="139"/>
    </row>
    <row r="843" spans="1:25" s="36" customFormat="1" ht="15.75" hidden="1">
      <c r="A843" s="25"/>
      <c r="B843" s="25">
        <v>12</v>
      </c>
      <c r="C843" s="52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32"/>
    </row>
    <row r="844" spans="1:25" s="36" customFormat="1" ht="15.75" hidden="1">
      <c r="A844" s="44"/>
      <c r="B844" s="44">
        <v>12</v>
      </c>
      <c r="C844" s="63"/>
      <c r="D844" s="46" t="s">
        <v>432</v>
      </c>
      <c r="E844" s="38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32"/>
    </row>
    <row r="845" spans="1:25" s="36" customFormat="1" ht="15.75" hidden="1">
      <c r="A845" s="25"/>
      <c r="B845" s="25">
        <v>12</v>
      </c>
      <c r="C845" s="52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32"/>
    </row>
    <row r="846" spans="1:25" s="36" customFormat="1" ht="15.75" hidden="1">
      <c r="A846" s="44"/>
      <c r="B846" s="44">
        <v>12</v>
      </c>
      <c r="C846" s="63"/>
      <c r="D846" s="46" t="s">
        <v>433</v>
      </c>
      <c r="E846" s="38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32"/>
    </row>
    <row r="847" spans="1:25" s="36" customFormat="1" ht="15.75" hidden="1">
      <c r="A847" s="142"/>
      <c r="B847" s="25">
        <v>51</v>
      </c>
      <c r="C847" s="52"/>
      <c r="D847" s="27">
        <v>323</v>
      </c>
      <c r="E847" s="40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32"/>
    </row>
    <row r="848" spans="1:25" s="36" customFormat="1" ht="15.75" hidden="1">
      <c r="A848" s="29"/>
      <c r="B848" s="29">
        <v>51</v>
      </c>
      <c r="C848" s="53"/>
      <c r="D848" s="31">
        <v>3237</v>
      </c>
      <c r="E848" s="32"/>
      <c r="F848" s="32"/>
      <c r="G848" s="1"/>
      <c r="H848" s="1"/>
      <c r="I848" s="1"/>
      <c r="J848" s="59"/>
      <c r="K848" s="1"/>
      <c r="L848" s="33" t="str">
        <f t="shared" si="413"/>
        <v>-</v>
      </c>
      <c r="M848" s="1"/>
      <c r="N848" s="1"/>
      <c r="O848" s="1"/>
      <c r="P848" s="59"/>
      <c r="Q848" s="1"/>
      <c r="R848" s="1"/>
      <c r="S848" s="59"/>
      <c r="T848" s="1"/>
      <c r="U848" s="59"/>
      <c r="V848" s="21"/>
      <c r="W848" s="21"/>
      <c r="X848" s="21"/>
      <c r="Y848" s="132"/>
    </row>
    <row r="849" spans="1:25" s="36" customFormat="1" ht="15.75" hidden="1">
      <c r="A849" s="25"/>
      <c r="B849" s="25">
        <v>51</v>
      </c>
      <c r="C849" s="52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32"/>
    </row>
    <row r="850" spans="1:25" s="36" customFormat="1" ht="15.75" hidden="1">
      <c r="A850" s="44"/>
      <c r="B850" s="44">
        <v>51</v>
      </c>
      <c r="C850" s="63"/>
      <c r="D850" s="46" t="s">
        <v>432</v>
      </c>
      <c r="E850" s="38"/>
      <c r="F850" s="32"/>
      <c r="G850" s="1"/>
      <c r="H850" s="1"/>
      <c r="I850" s="1"/>
      <c r="J850" s="59"/>
      <c r="K850" s="1"/>
      <c r="L850" s="33" t="str">
        <f t="shared" si="413"/>
        <v>-</v>
      </c>
      <c r="M850" s="1"/>
      <c r="N850" s="1"/>
      <c r="O850" s="1"/>
      <c r="P850" s="59"/>
      <c r="Q850" s="1"/>
      <c r="R850" s="1">
        <v>0</v>
      </c>
      <c r="S850" s="59"/>
      <c r="T850" s="1">
        <v>0</v>
      </c>
      <c r="U850" s="59"/>
      <c r="V850" s="21"/>
      <c r="W850" s="21"/>
      <c r="X850" s="21"/>
      <c r="Y850" s="132"/>
    </row>
    <row r="851" spans="1:25" s="36" customFormat="1" ht="15.75" hidden="1">
      <c r="A851" s="25"/>
      <c r="B851" s="25">
        <v>51</v>
      </c>
      <c r="C851" s="52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32"/>
    </row>
    <row r="852" spans="1:25" s="36" customFormat="1" ht="15.75" hidden="1">
      <c r="A852" s="44"/>
      <c r="B852" s="44">
        <v>51</v>
      </c>
      <c r="C852" s="63"/>
      <c r="D852" s="46" t="s">
        <v>433</v>
      </c>
      <c r="E852" s="38"/>
      <c r="F852" s="32"/>
      <c r="G852" s="1"/>
      <c r="H852" s="1"/>
      <c r="I852" s="1"/>
      <c r="J852" s="59"/>
      <c r="K852" s="1"/>
      <c r="L852" s="33" t="str">
        <f t="shared" si="413"/>
        <v>-</v>
      </c>
      <c r="M852" s="1"/>
      <c r="N852" s="1"/>
      <c r="O852" s="1"/>
      <c r="P852" s="59"/>
      <c r="Q852" s="1"/>
      <c r="R852" s="1">
        <v>0</v>
      </c>
      <c r="S852" s="59"/>
      <c r="T852" s="1">
        <v>0</v>
      </c>
      <c r="U852" s="59"/>
      <c r="V852" s="21"/>
      <c r="W852" s="21"/>
      <c r="X852" s="21"/>
      <c r="Y852" s="132"/>
    </row>
    <row r="853" spans="1:25" s="35" customFormat="1" ht="110.25">
      <c r="A853" s="431" t="s">
        <v>523</v>
      </c>
      <c r="B853" s="431"/>
      <c r="C853" s="431"/>
      <c r="D853" s="431"/>
      <c r="E853" s="20" t="s">
        <v>47</v>
      </c>
      <c r="F853" s="51" t="s">
        <v>546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  <c r="V853" s="1"/>
      <c r="W853" s="1"/>
      <c r="X853" s="1"/>
      <c r="Y853" s="74"/>
    </row>
    <row r="854" spans="1:25" s="36" customFormat="1" ht="15.75" hidden="1">
      <c r="A854" s="24" t="s">
        <v>52</v>
      </c>
      <c r="B854" s="25">
        <v>11</v>
      </c>
      <c r="C854" s="52" t="s">
        <v>24</v>
      </c>
      <c r="D854" s="42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32"/>
    </row>
    <row r="855" spans="1:25" s="35" customFormat="1" ht="45" hidden="1">
      <c r="A855" s="28" t="s">
        <v>52</v>
      </c>
      <c r="B855" s="29">
        <v>11</v>
      </c>
      <c r="C855" s="53" t="s">
        <v>24</v>
      </c>
      <c r="D855" s="56">
        <v>3861</v>
      </c>
      <c r="E855" s="32" t="s">
        <v>282</v>
      </c>
      <c r="F855" s="32"/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  <c r="V855" s="1"/>
      <c r="W855" s="1"/>
      <c r="X855" s="1"/>
      <c r="Y855" s="74"/>
    </row>
    <row r="856" spans="1:25" s="35" customFormat="1" ht="110.25">
      <c r="A856" s="431" t="s">
        <v>524</v>
      </c>
      <c r="B856" s="431"/>
      <c r="C856" s="431"/>
      <c r="D856" s="431"/>
      <c r="E856" s="20" t="s">
        <v>46</v>
      </c>
      <c r="F856" s="51" t="s">
        <v>546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  <c r="V856" s="1"/>
      <c r="W856" s="1"/>
      <c r="X856" s="1"/>
      <c r="Y856" s="74"/>
    </row>
    <row r="857" spans="1:25" s="36" customFormat="1" ht="15.75" hidden="1">
      <c r="A857" s="24" t="s">
        <v>53</v>
      </c>
      <c r="B857" s="25">
        <v>11</v>
      </c>
      <c r="C857" s="52" t="s">
        <v>24</v>
      </c>
      <c r="D857" s="42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32"/>
    </row>
    <row r="858" spans="1:25" s="35" customFormat="1" hidden="1">
      <c r="A858" s="28" t="s">
        <v>53</v>
      </c>
      <c r="B858" s="29">
        <v>11</v>
      </c>
      <c r="C858" s="53" t="s">
        <v>24</v>
      </c>
      <c r="D858" s="56">
        <v>3632</v>
      </c>
      <c r="E858" s="32" t="s">
        <v>244</v>
      </c>
      <c r="F858" s="32"/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  <c r="V858" s="1"/>
      <c r="W858" s="1"/>
      <c r="X858" s="1"/>
      <c r="Y858" s="74"/>
    </row>
    <row r="859" spans="1:25" s="36" customFormat="1" ht="110.25">
      <c r="A859" s="444" t="s">
        <v>412</v>
      </c>
      <c r="B859" s="445"/>
      <c r="C859" s="445"/>
      <c r="D859" s="446"/>
      <c r="E859" s="51" t="s">
        <v>564</v>
      </c>
      <c r="F859" s="51" t="s">
        <v>546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32"/>
    </row>
    <row r="860" spans="1:25" s="36" customFormat="1" ht="15.75" hidden="1">
      <c r="A860" s="24"/>
      <c r="B860" s="25">
        <v>11</v>
      </c>
      <c r="C860" s="52" t="s">
        <v>27</v>
      </c>
      <c r="D860" s="42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32"/>
    </row>
    <row r="861" spans="1:25" s="35" customFormat="1" ht="45" hidden="1">
      <c r="A861" s="28"/>
      <c r="B861" s="29">
        <v>11</v>
      </c>
      <c r="C861" s="53" t="s">
        <v>27</v>
      </c>
      <c r="D861" s="56">
        <v>3861</v>
      </c>
      <c r="E861" s="32" t="s">
        <v>282</v>
      </c>
      <c r="F861" s="32"/>
      <c r="G861" s="1"/>
      <c r="H861" s="1"/>
      <c r="I861" s="1"/>
      <c r="J861" s="1"/>
      <c r="K861" s="1"/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  <c r="V861" s="1"/>
      <c r="W861" s="1"/>
      <c r="X861" s="1"/>
      <c r="Y861" s="74"/>
    </row>
    <row r="862" spans="1:25" s="35" customFormat="1" ht="110.25">
      <c r="A862" s="431" t="s">
        <v>525</v>
      </c>
      <c r="B862" s="431"/>
      <c r="C862" s="431"/>
      <c r="D862" s="431"/>
      <c r="E862" s="20" t="s">
        <v>308</v>
      </c>
      <c r="F862" s="51" t="s">
        <v>546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  <c r="V862" s="1"/>
      <c r="W862" s="1"/>
      <c r="X862" s="1"/>
      <c r="Y862" s="74"/>
    </row>
    <row r="863" spans="1:25" s="36" customFormat="1" ht="15.75" hidden="1">
      <c r="A863" s="24" t="s">
        <v>80</v>
      </c>
      <c r="B863" s="25">
        <v>11</v>
      </c>
      <c r="C863" s="52" t="s">
        <v>24</v>
      </c>
      <c r="D863" s="42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32"/>
    </row>
    <row r="864" spans="1:25" s="35" customFormat="1" ht="30" hidden="1">
      <c r="A864" s="28" t="s">
        <v>80</v>
      </c>
      <c r="B864" s="29">
        <v>11</v>
      </c>
      <c r="C864" s="53" t="s">
        <v>24</v>
      </c>
      <c r="D864" s="56">
        <v>3522</v>
      </c>
      <c r="E864" s="32" t="s">
        <v>139</v>
      </c>
      <c r="F864" s="32"/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  <c r="V864" s="1"/>
      <c r="W864" s="1"/>
      <c r="X864" s="1"/>
      <c r="Y864" s="74"/>
    </row>
    <row r="865" spans="1:25" s="35" customFormat="1" ht="110.25">
      <c r="A865" s="431" t="s">
        <v>565</v>
      </c>
      <c r="B865" s="431"/>
      <c r="C865" s="431"/>
      <c r="D865" s="431"/>
      <c r="E865" s="20" t="s">
        <v>364</v>
      </c>
      <c r="F865" s="51" t="s">
        <v>546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  <c r="V865" s="1"/>
      <c r="W865" s="1"/>
      <c r="X865" s="1"/>
      <c r="Y865" s="74"/>
    </row>
    <row r="866" spans="1:25" s="36" customFormat="1" ht="15.75" hidden="1">
      <c r="A866" s="24" t="s">
        <v>369</v>
      </c>
      <c r="B866" s="25">
        <v>11</v>
      </c>
      <c r="C866" s="52" t="s">
        <v>24</v>
      </c>
      <c r="D866" s="42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32"/>
    </row>
    <row r="867" spans="1:25" s="35" customFormat="1" ht="30" hidden="1">
      <c r="A867" s="28" t="s">
        <v>369</v>
      </c>
      <c r="B867" s="29">
        <v>11</v>
      </c>
      <c r="C867" s="53" t="s">
        <v>24</v>
      </c>
      <c r="D867" s="56">
        <v>3522</v>
      </c>
      <c r="E867" s="32" t="s">
        <v>139</v>
      </c>
      <c r="F867" s="32"/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  <c r="V867" s="1"/>
      <c r="W867" s="1"/>
      <c r="X867" s="1"/>
      <c r="Y867" s="74"/>
    </row>
    <row r="868" spans="1:25" s="35" customFormat="1" ht="110.25">
      <c r="A868" s="431" t="s">
        <v>526</v>
      </c>
      <c r="B868" s="431"/>
      <c r="C868" s="431"/>
      <c r="D868" s="431"/>
      <c r="E868" s="20" t="s">
        <v>11</v>
      </c>
      <c r="F868" s="51" t="s">
        <v>546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  <c r="V868" s="1"/>
      <c r="W868" s="1"/>
      <c r="X868" s="1"/>
      <c r="Y868" s="74"/>
    </row>
    <row r="869" spans="1:25" s="36" customFormat="1" ht="15.75" hidden="1">
      <c r="A869" s="24" t="s">
        <v>174</v>
      </c>
      <c r="B869" s="25">
        <v>11</v>
      </c>
      <c r="C869" s="52" t="s">
        <v>24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32"/>
    </row>
    <row r="870" spans="1:25" s="35" customFormat="1" ht="30" hidden="1">
      <c r="A870" s="28" t="s">
        <v>174</v>
      </c>
      <c r="B870" s="29">
        <v>11</v>
      </c>
      <c r="C870" s="53" t="s">
        <v>24</v>
      </c>
      <c r="D870" s="56">
        <v>3522</v>
      </c>
      <c r="E870" s="32" t="s">
        <v>139</v>
      </c>
      <c r="F870" s="32"/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  <c r="V870" s="1"/>
      <c r="W870" s="1"/>
      <c r="X870" s="1"/>
      <c r="Y870" s="74"/>
    </row>
    <row r="871" spans="1:25" s="36" customFormat="1" ht="15.75" hidden="1">
      <c r="A871" s="24" t="s">
        <v>174</v>
      </c>
      <c r="B871" s="25">
        <v>11</v>
      </c>
      <c r="C871" s="52" t="s">
        <v>24</v>
      </c>
      <c r="D871" s="42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32"/>
    </row>
    <row r="872" spans="1:25" s="35" customFormat="1" ht="30" hidden="1">
      <c r="A872" s="28" t="s">
        <v>174</v>
      </c>
      <c r="B872" s="29">
        <v>11</v>
      </c>
      <c r="C872" s="53" t="s">
        <v>24</v>
      </c>
      <c r="D872" s="56">
        <v>5163</v>
      </c>
      <c r="E872" s="32" t="s">
        <v>393</v>
      </c>
      <c r="F872" s="32"/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7"/>
      <c r="Q872" s="1">
        <v>0</v>
      </c>
      <c r="R872" s="1">
        <v>27427170</v>
      </c>
      <c r="S872" s="37"/>
      <c r="T872" s="1">
        <v>29307428</v>
      </c>
      <c r="U872" s="37"/>
      <c r="V872" s="1"/>
      <c r="W872" s="1"/>
      <c r="X872" s="1"/>
      <c r="Y872" s="74"/>
    </row>
    <row r="873" spans="1:25" s="35" customFormat="1" ht="110.25">
      <c r="A873" s="431" t="s">
        <v>527</v>
      </c>
      <c r="B873" s="431"/>
      <c r="C873" s="431"/>
      <c r="D873" s="431"/>
      <c r="E873" s="20" t="s">
        <v>95</v>
      </c>
      <c r="F873" s="51" t="s">
        <v>546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  <c r="V873" s="1"/>
      <c r="W873" s="1"/>
      <c r="X873" s="1"/>
      <c r="Y873" s="74"/>
    </row>
    <row r="874" spans="1:25" s="36" customFormat="1" ht="15.75" hidden="1">
      <c r="A874" s="24" t="s">
        <v>106</v>
      </c>
      <c r="B874" s="25">
        <v>11</v>
      </c>
      <c r="C874" s="52" t="s">
        <v>24</v>
      </c>
      <c r="D874" s="42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32"/>
    </row>
    <row r="875" spans="1:25" s="35" customFormat="1" ht="30" hidden="1">
      <c r="A875" s="28" t="s">
        <v>106</v>
      </c>
      <c r="B875" s="29">
        <v>11</v>
      </c>
      <c r="C875" s="53" t="s">
        <v>24</v>
      </c>
      <c r="D875" s="56">
        <v>3522</v>
      </c>
      <c r="E875" s="32" t="s">
        <v>139</v>
      </c>
      <c r="F875" s="32"/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  <c r="V875" s="1"/>
      <c r="W875" s="1"/>
      <c r="X875" s="1"/>
      <c r="Y875" s="74"/>
    </row>
    <row r="876" spans="1:25" s="35" customFormat="1" ht="110.25">
      <c r="A876" s="431" t="s">
        <v>528</v>
      </c>
      <c r="B876" s="431"/>
      <c r="C876" s="431"/>
      <c r="D876" s="431"/>
      <c r="E876" s="20" t="s">
        <v>316</v>
      </c>
      <c r="F876" s="51" t="s">
        <v>546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  <c r="V876" s="1"/>
      <c r="W876" s="1"/>
      <c r="X876" s="1"/>
      <c r="Y876" s="74"/>
    </row>
    <row r="877" spans="1:25" s="36" customFormat="1" ht="15.75" hidden="1">
      <c r="A877" s="24" t="s">
        <v>108</v>
      </c>
      <c r="B877" s="25">
        <v>11</v>
      </c>
      <c r="C877" s="52" t="s">
        <v>24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32"/>
    </row>
    <row r="878" spans="1:25" s="35" customFormat="1" ht="30" hidden="1">
      <c r="A878" s="28" t="s">
        <v>108</v>
      </c>
      <c r="B878" s="29">
        <v>11</v>
      </c>
      <c r="C878" s="53" t="s">
        <v>24</v>
      </c>
      <c r="D878" s="31">
        <v>3522</v>
      </c>
      <c r="E878" s="32" t="s">
        <v>139</v>
      </c>
      <c r="F878" s="40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  <c r="V878" s="1"/>
      <c r="W878" s="1"/>
      <c r="X878" s="1"/>
      <c r="Y878" s="74"/>
    </row>
    <row r="879" spans="1:25" s="35" customFormat="1" ht="110.25">
      <c r="A879" s="431" t="s">
        <v>566</v>
      </c>
      <c r="B879" s="431"/>
      <c r="C879" s="431"/>
      <c r="D879" s="431"/>
      <c r="E879" s="20" t="s">
        <v>365</v>
      </c>
      <c r="F879" s="51" t="s">
        <v>546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  <c r="V879" s="1"/>
      <c r="W879" s="1"/>
      <c r="X879" s="1"/>
      <c r="Y879" s="74"/>
    </row>
    <row r="880" spans="1:25" s="36" customFormat="1" ht="15.75" hidden="1">
      <c r="A880" s="24" t="s">
        <v>368</v>
      </c>
      <c r="B880" s="25">
        <v>11</v>
      </c>
      <c r="C880" s="52" t="s">
        <v>24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32"/>
    </row>
    <row r="881" spans="1:25" s="35" customFormat="1" ht="30" hidden="1">
      <c r="A881" s="28" t="s">
        <v>368</v>
      </c>
      <c r="B881" s="29">
        <v>11</v>
      </c>
      <c r="C881" s="53" t="s">
        <v>24</v>
      </c>
      <c r="D881" s="31">
        <v>3522</v>
      </c>
      <c r="E881" s="32" t="s">
        <v>139</v>
      </c>
      <c r="F881" s="40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  <c r="V881" s="1"/>
      <c r="W881" s="1"/>
      <c r="X881" s="1"/>
      <c r="Y881" s="74"/>
    </row>
    <row r="882" spans="1:25" s="35" customFormat="1" ht="15.75">
      <c r="A882" s="443" t="s">
        <v>78</v>
      </c>
      <c r="B882" s="443"/>
      <c r="C882" s="443"/>
      <c r="D882" s="443"/>
      <c r="E882" s="443"/>
      <c r="F882" s="443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  <c r="V882" s="1"/>
      <c r="W882" s="1"/>
      <c r="X882" s="1"/>
      <c r="Y882" s="74"/>
    </row>
    <row r="883" spans="1:25" s="35" customFormat="1" ht="141.75">
      <c r="A883" s="431" t="s">
        <v>529</v>
      </c>
      <c r="B883" s="431"/>
      <c r="C883" s="431"/>
      <c r="D883" s="431"/>
      <c r="E883" s="20" t="s">
        <v>265</v>
      </c>
      <c r="F883" s="51" t="s">
        <v>447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  <c r="V883" s="1"/>
      <c r="W883" s="1"/>
      <c r="X883" s="1"/>
      <c r="Y883" s="74"/>
    </row>
    <row r="884" spans="1:25" s="36" customFormat="1" ht="15.75">
      <c r="A884" s="24" t="s">
        <v>77</v>
      </c>
      <c r="B884" s="25">
        <v>11</v>
      </c>
      <c r="C884" s="26" t="s">
        <v>25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32" t="s">
        <v>573</v>
      </c>
    </row>
    <row r="885" spans="1:25" s="35" customFormat="1" ht="15.75" hidden="1">
      <c r="A885" s="28" t="s">
        <v>77</v>
      </c>
      <c r="B885" s="29">
        <v>11</v>
      </c>
      <c r="C885" s="30" t="s">
        <v>25</v>
      </c>
      <c r="D885" s="31">
        <v>3111</v>
      </c>
      <c r="E885" s="32" t="s">
        <v>19</v>
      </c>
      <c r="F885" s="32"/>
      <c r="G885" s="84">
        <v>1449000</v>
      </c>
      <c r="H885" s="84">
        <v>1449000</v>
      </c>
      <c r="I885" s="84">
        <v>1449000</v>
      </c>
      <c r="J885" s="84">
        <v>1449000</v>
      </c>
      <c r="K885" s="84">
        <v>1034815.59</v>
      </c>
      <c r="L885" s="85">
        <f t="shared" si="454"/>
        <v>71.415844720496892</v>
      </c>
      <c r="M885" s="86">
        <v>1449000</v>
      </c>
      <c r="N885" s="86">
        <v>1449000</v>
      </c>
      <c r="O885" s="54">
        <v>1460000</v>
      </c>
      <c r="P885" s="54">
        <f>O885</f>
        <v>1460000</v>
      </c>
      <c r="Q885" s="87">
        <v>1449000</v>
      </c>
      <c r="R885" s="54">
        <v>1460000</v>
      </c>
      <c r="S885" s="54">
        <f>R885</f>
        <v>1460000</v>
      </c>
      <c r="T885" s="54">
        <v>1458000</v>
      </c>
      <c r="U885" s="54">
        <f>T885</f>
        <v>1458000</v>
      </c>
      <c r="V885" s="21">
        <f>O884+O886+O888</f>
        <v>1700000</v>
      </c>
      <c r="W885" s="1"/>
      <c r="X885" s="1"/>
      <c r="Y885" s="36" t="s">
        <v>574</v>
      </c>
    </row>
    <row r="886" spans="1:25" s="36" customFormat="1" ht="15.75" hidden="1">
      <c r="A886" s="24" t="s">
        <v>77</v>
      </c>
      <c r="B886" s="25">
        <v>11</v>
      </c>
      <c r="C886" s="26" t="s">
        <v>25</v>
      </c>
      <c r="D886" s="27">
        <v>312</v>
      </c>
      <c r="E886" s="20"/>
      <c r="F886" s="20"/>
      <c r="G886" s="55">
        <f>SUM(G887)</f>
        <v>6000</v>
      </c>
      <c r="H886" s="55">
        <f t="shared" ref="H886:U886" si="464">SUM(H887)</f>
        <v>6000</v>
      </c>
      <c r="I886" s="55">
        <f t="shared" si="464"/>
        <v>6000</v>
      </c>
      <c r="J886" s="55">
        <f t="shared" si="464"/>
        <v>6000</v>
      </c>
      <c r="K886" s="55">
        <f t="shared" si="464"/>
        <v>3000</v>
      </c>
      <c r="L886" s="22">
        <f t="shared" si="454"/>
        <v>50</v>
      </c>
      <c r="M886" s="55">
        <f t="shared" si="464"/>
        <v>6000</v>
      </c>
      <c r="N886" s="55">
        <f t="shared" si="464"/>
        <v>6000</v>
      </c>
      <c r="O886" s="55">
        <f t="shared" si="464"/>
        <v>12200</v>
      </c>
      <c r="P886" s="55">
        <f t="shared" si="464"/>
        <v>12200</v>
      </c>
      <c r="Q886" s="55">
        <f t="shared" si="464"/>
        <v>6000</v>
      </c>
      <c r="R886" s="55">
        <f t="shared" si="464"/>
        <v>12200</v>
      </c>
      <c r="S886" s="55">
        <f t="shared" si="464"/>
        <v>12200</v>
      </c>
      <c r="T886" s="55">
        <f t="shared" si="464"/>
        <v>16000</v>
      </c>
      <c r="U886" s="55">
        <f t="shared" si="464"/>
        <v>16000</v>
      </c>
      <c r="V886" s="1">
        <f>V884-V885</f>
        <v>0</v>
      </c>
      <c r="W886" s="21"/>
      <c r="X886" s="21"/>
      <c r="Y886" s="74" t="s">
        <v>570</v>
      </c>
    </row>
    <row r="887" spans="1:25" s="35" customFormat="1" hidden="1">
      <c r="A887" s="28" t="s">
        <v>77</v>
      </c>
      <c r="B887" s="29">
        <v>11</v>
      </c>
      <c r="C887" s="30" t="s">
        <v>25</v>
      </c>
      <c r="D887" s="31">
        <v>3121</v>
      </c>
      <c r="E887" s="32" t="s">
        <v>138</v>
      </c>
      <c r="F887" s="32"/>
      <c r="G887" s="84">
        <v>6000</v>
      </c>
      <c r="H887" s="84">
        <v>6000</v>
      </c>
      <c r="I887" s="84">
        <v>6000</v>
      </c>
      <c r="J887" s="84">
        <v>6000</v>
      </c>
      <c r="K887" s="84">
        <v>3000</v>
      </c>
      <c r="L887" s="85">
        <f t="shared" si="454"/>
        <v>50</v>
      </c>
      <c r="M887" s="86">
        <v>6000</v>
      </c>
      <c r="N887" s="86">
        <v>6000</v>
      </c>
      <c r="O887" s="54">
        <v>12200</v>
      </c>
      <c r="P887" s="54">
        <f t="shared" ref="P887:P922" si="465">O887</f>
        <v>12200</v>
      </c>
      <c r="Q887" s="87">
        <v>6000</v>
      </c>
      <c r="R887" s="54">
        <v>12200</v>
      </c>
      <c r="S887" s="54">
        <f t="shared" ref="S887:S922" si="466">R887</f>
        <v>12200</v>
      </c>
      <c r="T887" s="54">
        <v>16000</v>
      </c>
      <c r="U887" s="54">
        <f t="shared" ref="U887:U922" si="467">T887</f>
        <v>16000</v>
      </c>
      <c r="V887" s="1"/>
      <c r="W887" s="1"/>
      <c r="X887" s="1"/>
      <c r="Y887" s="74"/>
    </row>
    <row r="888" spans="1:25" s="36" customFormat="1" ht="15.75" hidden="1">
      <c r="A888" s="24" t="s">
        <v>77</v>
      </c>
      <c r="B888" s="25">
        <v>11</v>
      </c>
      <c r="C888" s="26" t="s">
        <v>25</v>
      </c>
      <c r="D888" s="27">
        <v>313</v>
      </c>
      <c r="E888" s="20"/>
      <c r="F888" s="20"/>
      <c r="G888" s="55">
        <f>SUM(G889:G890)</f>
        <v>225000</v>
      </c>
      <c r="H888" s="55">
        <f t="shared" ref="H888:U888" si="468">SUM(H889:H890)</f>
        <v>225000</v>
      </c>
      <c r="I888" s="55">
        <f t="shared" si="468"/>
        <v>225000</v>
      </c>
      <c r="J888" s="55">
        <f t="shared" si="468"/>
        <v>225000</v>
      </c>
      <c r="K888" s="55">
        <f t="shared" si="468"/>
        <v>157311.82</v>
      </c>
      <c r="L888" s="22">
        <f t="shared" si="454"/>
        <v>69.91636444444444</v>
      </c>
      <c r="M888" s="55">
        <f t="shared" si="468"/>
        <v>225000</v>
      </c>
      <c r="N888" s="55">
        <f t="shared" si="468"/>
        <v>225000</v>
      </c>
      <c r="O888" s="55">
        <f t="shared" si="468"/>
        <v>227800</v>
      </c>
      <c r="P888" s="55">
        <f t="shared" si="468"/>
        <v>227800</v>
      </c>
      <c r="Q888" s="55">
        <f t="shared" si="468"/>
        <v>225000</v>
      </c>
      <c r="R888" s="55">
        <f t="shared" si="468"/>
        <v>227800</v>
      </c>
      <c r="S888" s="55">
        <f t="shared" si="468"/>
        <v>227800</v>
      </c>
      <c r="T888" s="55">
        <f t="shared" si="468"/>
        <v>226000</v>
      </c>
      <c r="U888" s="55">
        <f t="shared" si="468"/>
        <v>226000</v>
      </c>
      <c r="V888" s="21"/>
      <c r="W888" s="21"/>
      <c r="X888" s="21"/>
      <c r="Y888" s="132"/>
    </row>
    <row r="889" spans="1:25" s="35" customFormat="1" hidden="1">
      <c r="A889" s="28" t="s">
        <v>77</v>
      </c>
      <c r="B889" s="29">
        <v>11</v>
      </c>
      <c r="C889" s="30" t="s">
        <v>25</v>
      </c>
      <c r="D889" s="31">
        <v>3132</v>
      </c>
      <c r="E889" s="32" t="s">
        <v>280</v>
      </c>
      <c r="F889" s="32"/>
      <c r="G889" s="84">
        <v>198000</v>
      </c>
      <c r="H889" s="84">
        <v>198000</v>
      </c>
      <c r="I889" s="84">
        <v>198000</v>
      </c>
      <c r="J889" s="84">
        <v>198000</v>
      </c>
      <c r="K889" s="1">
        <v>139717.70000000001</v>
      </c>
      <c r="L889" s="85">
        <f t="shared" si="454"/>
        <v>70.564494949494957</v>
      </c>
      <c r="M889" s="86">
        <v>198000</v>
      </c>
      <c r="N889" s="86">
        <v>198000</v>
      </c>
      <c r="O889" s="54">
        <v>200000</v>
      </c>
      <c r="P889" s="54">
        <f t="shared" si="465"/>
        <v>200000</v>
      </c>
      <c r="Q889" s="87">
        <v>198000</v>
      </c>
      <c r="R889" s="54">
        <v>200000</v>
      </c>
      <c r="S889" s="54">
        <f t="shared" si="466"/>
        <v>200000</v>
      </c>
      <c r="T889" s="54">
        <v>199000</v>
      </c>
      <c r="U889" s="54">
        <f t="shared" si="467"/>
        <v>199000</v>
      </c>
      <c r="V889" s="1"/>
      <c r="W889" s="1"/>
      <c r="X889" s="1"/>
      <c r="Y889" s="74"/>
    </row>
    <row r="890" spans="1:25" s="35" customFormat="1" ht="30" hidden="1">
      <c r="A890" s="28" t="s">
        <v>77</v>
      </c>
      <c r="B890" s="29">
        <v>11</v>
      </c>
      <c r="C890" s="30" t="s">
        <v>25</v>
      </c>
      <c r="D890" s="31">
        <v>3133</v>
      </c>
      <c r="E890" s="32" t="s">
        <v>258</v>
      </c>
      <c r="F890" s="32"/>
      <c r="G890" s="65">
        <v>27000</v>
      </c>
      <c r="H890" s="65">
        <v>27000</v>
      </c>
      <c r="I890" s="65">
        <v>27000</v>
      </c>
      <c r="J890" s="65">
        <v>27000</v>
      </c>
      <c r="K890" s="1">
        <v>17594.12</v>
      </c>
      <c r="L890" s="88">
        <f t="shared" si="454"/>
        <v>65.163407407407405</v>
      </c>
      <c r="M890" s="89">
        <v>27000</v>
      </c>
      <c r="N890" s="89">
        <v>27000</v>
      </c>
      <c r="O890" s="1">
        <v>27800</v>
      </c>
      <c r="P890" s="54">
        <f t="shared" si="465"/>
        <v>27800</v>
      </c>
      <c r="Q890" s="1">
        <v>27000</v>
      </c>
      <c r="R890" s="1">
        <v>27800</v>
      </c>
      <c r="S890" s="54">
        <f t="shared" si="466"/>
        <v>27800</v>
      </c>
      <c r="T890" s="1">
        <v>27000</v>
      </c>
      <c r="U890" s="54">
        <f t="shared" si="467"/>
        <v>27000</v>
      </c>
      <c r="V890" s="1"/>
      <c r="W890" s="1"/>
      <c r="X890" s="1"/>
      <c r="Y890" s="74"/>
    </row>
    <row r="891" spans="1:25" s="36" customFormat="1" ht="15.75" hidden="1">
      <c r="A891" s="24" t="s">
        <v>77</v>
      </c>
      <c r="B891" s="25">
        <v>11</v>
      </c>
      <c r="C891" s="26" t="s">
        <v>25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32"/>
    </row>
    <row r="892" spans="1:25" s="35" customFormat="1" hidden="1">
      <c r="A892" s="28" t="s">
        <v>77</v>
      </c>
      <c r="B892" s="29">
        <v>11</v>
      </c>
      <c r="C892" s="30" t="s">
        <v>25</v>
      </c>
      <c r="D892" s="31">
        <v>3211</v>
      </c>
      <c r="E892" s="32" t="s">
        <v>110</v>
      </c>
      <c r="F892" s="32"/>
      <c r="G892" s="90">
        <v>65000</v>
      </c>
      <c r="H892" s="90">
        <v>65000</v>
      </c>
      <c r="I892" s="90">
        <v>65000</v>
      </c>
      <c r="J892" s="90">
        <v>65000</v>
      </c>
      <c r="K892" s="1">
        <v>21097.52</v>
      </c>
      <c r="L892" s="91">
        <f t="shared" si="454"/>
        <v>32.457723076923081</v>
      </c>
      <c r="M892" s="92">
        <v>65000</v>
      </c>
      <c r="N892" s="92">
        <v>65000</v>
      </c>
      <c r="O892" s="93">
        <v>55000</v>
      </c>
      <c r="P892" s="54">
        <f t="shared" si="465"/>
        <v>55000</v>
      </c>
      <c r="Q892" s="94">
        <v>65000</v>
      </c>
      <c r="R892" s="93">
        <v>65000</v>
      </c>
      <c r="S892" s="54">
        <f t="shared" si="466"/>
        <v>65000</v>
      </c>
      <c r="T892" s="93">
        <v>65000</v>
      </c>
      <c r="U892" s="54">
        <f t="shared" si="467"/>
        <v>65000</v>
      </c>
      <c r="V892" s="1"/>
      <c r="W892" s="1"/>
      <c r="X892" s="1"/>
      <c r="Y892" s="74"/>
    </row>
    <row r="893" spans="1:25" s="35" customFormat="1" ht="30" hidden="1">
      <c r="A893" s="28" t="s">
        <v>77</v>
      </c>
      <c r="B893" s="29">
        <v>11</v>
      </c>
      <c r="C893" s="30" t="s">
        <v>25</v>
      </c>
      <c r="D893" s="31">
        <v>3212</v>
      </c>
      <c r="E893" s="32" t="s">
        <v>111</v>
      </c>
      <c r="F893" s="32"/>
      <c r="G893" s="84">
        <v>42000</v>
      </c>
      <c r="H893" s="84">
        <v>42000</v>
      </c>
      <c r="I893" s="84">
        <v>42000</v>
      </c>
      <c r="J893" s="84">
        <v>42000</v>
      </c>
      <c r="K893" s="1">
        <v>15392.99</v>
      </c>
      <c r="L893" s="88">
        <f t="shared" si="454"/>
        <v>36.649976190476188</v>
      </c>
      <c r="M893" s="95">
        <v>42000</v>
      </c>
      <c r="N893" s="95">
        <v>42000</v>
      </c>
      <c r="O893" s="54">
        <v>40000</v>
      </c>
      <c r="P893" s="54">
        <f t="shared" si="465"/>
        <v>40000</v>
      </c>
      <c r="Q893" s="54">
        <v>42000</v>
      </c>
      <c r="R893" s="54">
        <v>40000</v>
      </c>
      <c r="S893" s="54">
        <f t="shared" si="466"/>
        <v>40000</v>
      </c>
      <c r="T893" s="54">
        <v>40000</v>
      </c>
      <c r="U893" s="54">
        <f t="shared" si="467"/>
        <v>40000</v>
      </c>
      <c r="V893" s="1"/>
      <c r="W893" s="1"/>
      <c r="X893" s="1"/>
      <c r="Y893" s="74"/>
    </row>
    <row r="894" spans="1:25" s="35" customFormat="1" hidden="1">
      <c r="A894" s="28" t="s">
        <v>77</v>
      </c>
      <c r="B894" s="29">
        <v>11</v>
      </c>
      <c r="C894" s="30" t="s">
        <v>25</v>
      </c>
      <c r="D894" s="31">
        <v>3213</v>
      </c>
      <c r="E894" s="32" t="s">
        <v>112</v>
      </c>
      <c r="F894" s="32"/>
      <c r="G894" s="84">
        <v>9600</v>
      </c>
      <c r="H894" s="84">
        <v>9600</v>
      </c>
      <c r="I894" s="84">
        <v>9600</v>
      </c>
      <c r="J894" s="84">
        <v>9600</v>
      </c>
      <c r="K894" s="1">
        <v>2100</v>
      </c>
      <c r="L894" s="85">
        <f t="shared" si="454"/>
        <v>21.875</v>
      </c>
      <c r="M894" s="86">
        <v>9600</v>
      </c>
      <c r="N894" s="86">
        <v>9600</v>
      </c>
      <c r="O894" s="54">
        <v>9600</v>
      </c>
      <c r="P894" s="54">
        <f t="shared" si="465"/>
        <v>9600</v>
      </c>
      <c r="Q894" s="87">
        <v>9600</v>
      </c>
      <c r="R894" s="54">
        <v>9600</v>
      </c>
      <c r="S894" s="54">
        <f t="shared" si="466"/>
        <v>9600</v>
      </c>
      <c r="T894" s="54">
        <v>9600</v>
      </c>
      <c r="U894" s="54">
        <f t="shared" si="467"/>
        <v>9600</v>
      </c>
      <c r="V894" s="1"/>
      <c r="W894" s="1"/>
      <c r="X894" s="1"/>
      <c r="Y894" s="74"/>
    </row>
    <row r="895" spans="1:25" s="35" customFormat="1" hidden="1">
      <c r="A895" s="28" t="s">
        <v>77</v>
      </c>
      <c r="B895" s="29">
        <v>11</v>
      </c>
      <c r="C895" s="30" t="s">
        <v>25</v>
      </c>
      <c r="D895" s="31">
        <v>3214</v>
      </c>
      <c r="E895" s="32" t="s">
        <v>234</v>
      </c>
      <c r="F895" s="32"/>
      <c r="G895" s="84">
        <v>7000</v>
      </c>
      <c r="H895" s="84">
        <v>7000</v>
      </c>
      <c r="I895" s="84">
        <v>7000</v>
      </c>
      <c r="J895" s="84">
        <v>7000</v>
      </c>
      <c r="K895" s="1">
        <v>18</v>
      </c>
      <c r="L895" s="85">
        <f t="shared" si="454"/>
        <v>0.25714285714285712</v>
      </c>
      <c r="M895" s="86">
        <v>7000</v>
      </c>
      <c r="N895" s="86">
        <v>7000</v>
      </c>
      <c r="O895" s="54">
        <v>7000</v>
      </c>
      <c r="P895" s="54">
        <f t="shared" si="465"/>
        <v>7000</v>
      </c>
      <c r="Q895" s="87">
        <v>7000</v>
      </c>
      <c r="R895" s="54">
        <v>7000</v>
      </c>
      <c r="S895" s="54">
        <f t="shared" si="466"/>
        <v>7000</v>
      </c>
      <c r="T895" s="54">
        <v>7000</v>
      </c>
      <c r="U895" s="54">
        <f t="shared" si="467"/>
        <v>7000</v>
      </c>
      <c r="V895" s="1"/>
      <c r="W895" s="1"/>
      <c r="X895" s="1"/>
      <c r="Y895" s="74"/>
    </row>
    <row r="896" spans="1:25" s="36" customFormat="1" ht="15.75" hidden="1">
      <c r="A896" s="24" t="s">
        <v>77</v>
      </c>
      <c r="B896" s="25">
        <v>11</v>
      </c>
      <c r="C896" s="26" t="s">
        <v>25</v>
      </c>
      <c r="D896" s="27">
        <v>322</v>
      </c>
      <c r="E896" s="20"/>
      <c r="F896" s="20"/>
      <c r="G896" s="55">
        <f>SUM(G897:G900)</f>
        <v>95500</v>
      </c>
      <c r="H896" s="55">
        <f t="shared" ref="H896:U896" si="470">SUM(H897:H900)</f>
        <v>95500</v>
      </c>
      <c r="I896" s="55">
        <f t="shared" si="470"/>
        <v>95500</v>
      </c>
      <c r="J896" s="55">
        <f t="shared" si="470"/>
        <v>95500</v>
      </c>
      <c r="K896" s="55">
        <f t="shared" si="470"/>
        <v>56082.14</v>
      </c>
      <c r="L896" s="22">
        <f t="shared" si="454"/>
        <v>58.724753926701567</v>
      </c>
      <c r="M896" s="55">
        <f t="shared" si="470"/>
        <v>95500</v>
      </c>
      <c r="N896" s="55">
        <f t="shared" si="470"/>
        <v>95500</v>
      </c>
      <c r="O896" s="55">
        <f t="shared" si="470"/>
        <v>105500</v>
      </c>
      <c r="P896" s="55">
        <f t="shared" si="470"/>
        <v>105500</v>
      </c>
      <c r="Q896" s="55">
        <f t="shared" si="470"/>
        <v>95500</v>
      </c>
      <c r="R896" s="55">
        <f t="shared" si="470"/>
        <v>105500</v>
      </c>
      <c r="S896" s="55">
        <f t="shared" si="470"/>
        <v>105500</v>
      </c>
      <c r="T896" s="55">
        <f t="shared" si="470"/>
        <v>105500</v>
      </c>
      <c r="U896" s="55">
        <f t="shared" si="470"/>
        <v>105500</v>
      </c>
      <c r="V896" s="21"/>
      <c r="W896" s="21"/>
      <c r="X896" s="21"/>
      <c r="Y896" s="132"/>
    </row>
    <row r="897" spans="1:25" s="35" customFormat="1" hidden="1">
      <c r="A897" s="28" t="s">
        <v>77</v>
      </c>
      <c r="B897" s="29">
        <v>11</v>
      </c>
      <c r="C897" s="30" t="s">
        <v>25</v>
      </c>
      <c r="D897" s="31">
        <v>3221</v>
      </c>
      <c r="E897" s="32" t="s">
        <v>146</v>
      </c>
      <c r="F897" s="32"/>
      <c r="G897" s="84">
        <v>35000</v>
      </c>
      <c r="H897" s="84">
        <v>35000</v>
      </c>
      <c r="I897" s="84">
        <v>35000</v>
      </c>
      <c r="J897" s="84">
        <v>35000</v>
      </c>
      <c r="K897" s="54">
        <v>13658.7</v>
      </c>
      <c r="L897" s="85">
        <f t="shared" si="454"/>
        <v>39.024857142857144</v>
      </c>
      <c r="M897" s="86">
        <v>35000</v>
      </c>
      <c r="N897" s="86">
        <v>35000</v>
      </c>
      <c r="O897" s="54">
        <v>40000</v>
      </c>
      <c r="P897" s="54">
        <f t="shared" si="465"/>
        <v>40000</v>
      </c>
      <c r="Q897" s="87">
        <v>35000</v>
      </c>
      <c r="R897" s="54">
        <v>40000</v>
      </c>
      <c r="S897" s="54">
        <f t="shared" si="466"/>
        <v>40000</v>
      </c>
      <c r="T897" s="54">
        <v>40000</v>
      </c>
      <c r="U897" s="54">
        <f t="shared" si="467"/>
        <v>40000</v>
      </c>
      <c r="V897" s="1"/>
      <c r="W897" s="1"/>
      <c r="X897" s="1"/>
      <c r="Y897" s="74"/>
    </row>
    <row r="898" spans="1:25" s="35" customFormat="1" hidden="1">
      <c r="A898" s="28" t="s">
        <v>77</v>
      </c>
      <c r="B898" s="29">
        <v>11</v>
      </c>
      <c r="C898" s="30" t="s">
        <v>25</v>
      </c>
      <c r="D898" s="31">
        <v>3223</v>
      </c>
      <c r="E898" s="32" t="s">
        <v>115</v>
      </c>
      <c r="F898" s="32"/>
      <c r="G898" s="84">
        <v>41500</v>
      </c>
      <c r="H898" s="84">
        <v>41500</v>
      </c>
      <c r="I898" s="84">
        <v>41500</v>
      </c>
      <c r="J898" s="84">
        <v>41500</v>
      </c>
      <c r="K898" s="54">
        <v>28562.94</v>
      </c>
      <c r="L898" s="85">
        <f t="shared" si="454"/>
        <v>68.826361445783121</v>
      </c>
      <c r="M898" s="86">
        <v>41500</v>
      </c>
      <c r="N898" s="86">
        <v>41500</v>
      </c>
      <c r="O898" s="54">
        <v>41500</v>
      </c>
      <c r="P898" s="54">
        <f t="shared" si="465"/>
        <v>41500</v>
      </c>
      <c r="Q898" s="87">
        <v>41500</v>
      </c>
      <c r="R898" s="54">
        <v>41500</v>
      </c>
      <c r="S898" s="54">
        <f t="shared" si="466"/>
        <v>41500</v>
      </c>
      <c r="T898" s="54">
        <v>41500</v>
      </c>
      <c r="U898" s="54">
        <f t="shared" si="467"/>
        <v>41500</v>
      </c>
      <c r="V898" s="1"/>
      <c r="W898" s="1"/>
      <c r="X898" s="1"/>
      <c r="Y898" s="74"/>
    </row>
    <row r="899" spans="1:25" s="35" customFormat="1" hidden="1">
      <c r="A899" s="28" t="s">
        <v>77</v>
      </c>
      <c r="B899" s="29">
        <v>11</v>
      </c>
      <c r="C899" s="30" t="s">
        <v>25</v>
      </c>
      <c r="D899" s="31">
        <v>3224</v>
      </c>
      <c r="E899" s="32" t="s">
        <v>147</v>
      </c>
      <c r="F899" s="32"/>
      <c r="G899" s="84">
        <v>3000</v>
      </c>
      <c r="H899" s="84">
        <v>3000</v>
      </c>
      <c r="I899" s="84">
        <v>3000</v>
      </c>
      <c r="J899" s="84">
        <v>3000</v>
      </c>
      <c r="K899" s="54">
        <v>0</v>
      </c>
      <c r="L899" s="85">
        <f t="shared" si="454"/>
        <v>0</v>
      </c>
      <c r="M899" s="86">
        <v>3000</v>
      </c>
      <c r="N899" s="86">
        <v>3000</v>
      </c>
      <c r="O899" s="54">
        <v>3000</v>
      </c>
      <c r="P899" s="54">
        <f t="shared" si="465"/>
        <v>3000</v>
      </c>
      <c r="Q899" s="87">
        <v>3000</v>
      </c>
      <c r="R899" s="54">
        <v>3000</v>
      </c>
      <c r="S899" s="54">
        <f t="shared" si="466"/>
        <v>3000</v>
      </c>
      <c r="T899" s="54">
        <v>3000</v>
      </c>
      <c r="U899" s="54">
        <f t="shared" si="467"/>
        <v>3000</v>
      </c>
      <c r="V899" s="1"/>
      <c r="W899" s="1"/>
      <c r="X899" s="1"/>
      <c r="Y899" s="74"/>
    </row>
    <row r="900" spans="1:25" s="35" customFormat="1" hidden="1">
      <c r="A900" s="28" t="s">
        <v>77</v>
      </c>
      <c r="B900" s="29">
        <v>11</v>
      </c>
      <c r="C900" s="30" t="s">
        <v>25</v>
      </c>
      <c r="D900" s="31">
        <v>3225</v>
      </c>
      <c r="E900" s="32" t="s">
        <v>151</v>
      </c>
      <c r="F900" s="32"/>
      <c r="G900" s="84">
        <v>16000</v>
      </c>
      <c r="H900" s="84">
        <v>16000</v>
      </c>
      <c r="I900" s="84">
        <v>16000</v>
      </c>
      <c r="J900" s="84">
        <v>16000</v>
      </c>
      <c r="K900" s="54">
        <v>13860.5</v>
      </c>
      <c r="L900" s="85">
        <f t="shared" si="454"/>
        <v>86.628124999999997</v>
      </c>
      <c r="M900" s="86">
        <v>16000</v>
      </c>
      <c r="N900" s="86">
        <v>16000</v>
      </c>
      <c r="O900" s="54">
        <v>21000</v>
      </c>
      <c r="P900" s="54">
        <f t="shared" si="465"/>
        <v>21000</v>
      </c>
      <c r="Q900" s="87">
        <v>16000</v>
      </c>
      <c r="R900" s="54">
        <v>21000</v>
      </c>
      <c r="S900" s="54">
        <f t="shared" si="466"/>
        <v>21000</v>
      </c>
      <c r="T900" s="54">
        <v>21000</v>
      </c>
      <c r="U900" s="54">
        <f t="shared" si="467"/>
        <v>21000</v>
      </c>
      <c r="V900" s="1"/>
      <c r="W900" s="1"/>
      <c r="X900" s="1"/>
      <c r="Y900" s="74"/>
    </row>
    <row r="901" spans="1:25" s="36" customFormat="1" ht="15.75" hidden="1">
      <c r="A901" s="24" t="s">
        <v>77</v>
      </c>
      <c r="B901" s="25">
        <v>11</v>
      </c>
      <c r="C901" s="26" t="s">
        <v>25</v>
      </c>
      <c r="D901" s="27">
        <v>323</v>
      </c>
      <c r="E901" s="20"/>
      <c r="F901" s="20"/>
      <c r="G901" s="55">
        <f>SUM(G902:G908)</f>
        <v>318300</v>
      </c>
      <c r="H901" s="55">
        <f t="shared" ref="H901:U901" si="471">SUM(H902:H908)</f>
        <v>318300</v>
      </c>
      <c r="I901" s="55">
        <f t="shared" si="471"/>
        <v>318300</v>
      </c>
      <c r="J901" s="55">
        <f t="shared" si="471"/>
        <v>318300</v>
      </c>
      <c r="K901" s="55">
        <f t="shared" si="471"/>
        <v>221992.06</v>
      </c>
      <c r="L901" s="22">
        <f t="shared" si="454"/>
        <v>69.743028589381083</v>
      </c>
      <c r="M901" s="55">
        <f t="shared" si="471"/>
        <v>328300</v>
      </c>
      <c r="N901" s="55">
        <f t="shared" si="471"/>
        <v>328300</v>
      </c>
      <c r="O901" s="55">
        <f t="shared" si="471"/>
        <v>328000</v>
      </c>
      <c r="P901" s="55">
        <f t="shared" si="471"/>
        <v>328000</v>
      </c>
      <c r="Q901" s="55">
        <f t="shared" si="471"/>
        <v>328300</v>
      </c>
      <c r="R901" s="55">
        <f t="shared" si="471"/>
        <v>328000</v>
      </c>
      <c r="S901" s="55">
        <f t="shared" si="471"/>
        <v>328000</v>
      </c>
      <c r="T901" s="55">
        <f t="shared" si="471"/>
        <v>328000</v>
      </c>
      <c r="U901" s="55">
        <f t="shared" si="471"/>
        <v>328000</v>
      </c>
      <c r="V901" s="21"/>
      <c r="W901" s="21"/>
      <c r="X901" s="21"/>
      <c r="Y901" s="132"/>
    </row>
    <row r="902" spans="1:25" s="35" customFormat="1" hidden="1">
      <c r="A902" s="28" t="s">
        <v>77</v>
      </c>
      <c r="B902" s="29">
        <v>11</v>
      </c>
      <c r="C902" s="30" t="s">
        <v>25</v>
      </c>
      <c r="D902" s="31">
        <v>3231</v>
      </c>
      <c r="E902" s="32" t="s">
        <v>117</v>
      </c>
      <c r="F902" s="32"/>
      <c r="G902" s="84">
        <v>55000</v>
      </c>
      <c r="H902" s="84">
        <v>55000</v>
      </c>
      <c r="I902" s="84">
        <v>55000</v>
      </c>
      <c r="J902" s="84">
        <v>55000</v>
      </c>
      <c r="K902" s="54">
        <v>29236.74</v>
      </c>
      <c r="L902" s="85">
        <f t="shared" si="454"/>
        <v>53.157709090909087</v>
      </c>
      <c r="M902" s="86">
        <v>55000</v>
      </c>
      <c r="N902" s="86">
        <v>55000</v>
      </c>
      <c r="O902" s="54">
        <v>55000</v>
      </c>
      <c r="P902" s="54">
        <f t="shared" si="465"/>
        <v>55000</v>
      </c>
      <c r="Q902" s="87">
        <v>55000</v>
      </c>
      <c r="R902" s="54">
        <v>55000</v>
      </c>
      <c r="S902" s="54">
        <f t="shared" si="466"/>
        <v>55000</v>
      </c>
      <c r="T902" s="54">
        <v>55000</v>
      </c>
      <c r="U902" s="54">
        <f t="shared" si="467"/>
        <v>55000</v>
      </c>
      <c r="V902" s="1"/>
      <c r="W902" s="1"/>
      <c r="X902" s="1"/>
      <c r="Y902" s="74"/>
    </row>
    <row r="903" spans="1:25" s="35" customFormat="1" hidden="1">
      <c r="A903" s="28" t="s">
        <v>77</v>
      </c>
      <c r="B903" s="29">
        <v>11</v>
      </c>
      <c r="C903" s="30" t="s">
        <v>25</v>
      </c>
      <c r="D903" s="31">
        <v>3232</v>
      </c>
      <c r="E903" s="32" t="s">
        <v>118</v>
      </c>
      <c r="F903" s="32"/>
      <c r="G903" s="84">
        <v>22000</v>
      </c>
      <c r="H903" s="84">
        <v>22000</v>
      </c>
      <c r="I903" s="84">
        <v>22000</v>
      </c>
      <c r="J903" s="84">
        <v>22000</v>
      </c>
      <c r="K903" s="54">
        <v>14466.94</v>
      </c>
      <c r="L903" s="85">
        <f t="shared" si="454"/>
        <v>65.758818181818185</v>
      </c>
      <c r="M903" s="86">
        <v>22000</v>
      </c>
      <c r="N903" s="86">
        <v>22000</v>
      </c>
      <c r="O903" s="54">
        <v>25000</v>
      </c>
      <c r="P903" s="54">
        <f t="shared" si="465"/>
        <v>25000</v>
      </c>
      <c r="Q903" s="87">
        <v>22000</v>
      </c>
      <c r="R903" s="54">
        <v>25000</v>
      </c>
      <c r="S903" s="54">
        <f t="shared" si="466"/>
        <v>25000</v>
      </c>
      <c r="T903" s="54">
        <v>25000</v>
      </c>
      <c r="U903" s="54">
        <f t="shared" si="467"/>
        <v>25000</v>
      </c>
      <c r="V903" s="1"/>
      <c r="W903" s="1"/>
      <c r="X903" s="1"/>
      <c r="Y903" s="74"/>
    </row>
    <row r="904" spans="1:25" s="35" customFormat="1" hidden="1">
      <c r="A904" s="28" t="s">
        <v>77</v>
      </c>
      <c r="B904" s="29">
        <v>11</v>
      </c>
      <c r="C904" s="30" t="s">
        <v>25</v>
      </c>
      <c r="D904" s="31">
        <v>3233</v>
      </c>
      <c r="E904" s="32" t="s">
        <v>119</v>
      </c>
      <c r="F904" s="32"/>
      <c r="G904" s="84">
        <v>55000</v>
      </c>
      <c r="H904" s="84">
        <v>55000</v>
      </c>
      <c r="I904" s="84">
        <v>55000</v>
      </c>
      <c r="J904" s="84">
        <v>55000</v>
      </c>
      <c r="K904" s="54">
        <v>84406.36</v>
      </c>
      <c r="L904" s="85">
        <f t="shared" si="454"/>
        <v>153.4661090909091</v>
      </c>
      <c r="M904" s="86">
        <v>55000</v>
      </c>
      <c r="N904" s="86">
        <v>55000</v>
      </c>
      <c r="O904" s="54">
        <v>55000</v>
      </c>
      <c r="P904" s="54">
        <f t="shared" si="465"/>
        <v>55000</v>
      </c>
      <c r="Q904" s="87">
        <v>55000</v>
      </c>
      <c r="R904" s="54">
        <v>55000</v>
      </c>
      <c r="S904" s="54">
        <f t="shared" si="466"/>
        <v>55000</v>
      </c>
      <c r="T904" s="54">
        <v>55000</v>
      </c>
      <c r="U904" s="54">
        <f t="shared" si="467"/>
        <v>55000</v>
      </c>
      <c r="V904" s="1"/>
      <c r="W904" s="1"/>
      <c r="X904" s="1"/>
      <c r="Y904" s="74"/>
    </row>
    <row r="905" spans="1:25" s="35" customFormat="1" hidden="1">
      <c r="A905" s="28" t="s">
        <v>77</v>
      </c>
      <c r="B905" s="29">
        <v>11</v>
      </c>
      <c r="C905" s="30" t="s">
        <v>25</v>
      </c>
      <c r="D905" s="31">
        <v>3234</v>
      </c>
      <c r="E905" s="32" t="s">
        <v>120</v>
      </c>
      <c r="F905" s="32"/>
      <c r="G905" s="84">
        <v>22000</v>
      </c>
      <c r="H905" s="84">
        <v>22000</v>
      </c>
      <c r="I905" s="84">
        <v>22000</v>
      </c>
      <c r="J905" s="84">
        <v>22000</v>
      </c>
      <c r="K905" s="54">
        <v>0</v>
      </c>
      <c r="L905" s="85">
        <f t="shared" si="454"/>
        <v>0</v>
      </c>
      <c r="M905" s="86">
        <v>32000</v>
      </c>
      <c r="N905" s="86">
        <v>32000</v>
      </c>
      <c r="O905" s="54">
        <v>27000</v>
      </c>
      <c r="P905" s="54">
        <f t="shared" si="465"/>
        <v>27000</v>
      </c>
      <c r="Q905" s="87">
        <v>32000</v>
      </c>
      <c r="R905" s="54">
        <v>27000</v>
      </c>
      <c r="S905" s="54">
        <f t="shared" si="466"/>
        <v>27000</v>
      </c>
      <c r="T905" s="54">
        <v>27000</v>
      </c>
      <c r="U905" s="54">
        <f t="shared" si="467"/>
        <v>27000</v>
      </c>
      <c r="V905" s="1"/>
      <c r="W905" s="1"/>
      <c r="X905" s="1"/>
      <c r="Y905" s="74"/>
    </row>
    <row r="906" spans="1:25" s="35" customFormat="1" hidden="1">
      <c r="A906" s="28" t="s">
        <v>77</v>
      </c>
      <c r="B906" s="29">
        <v>11</v>
      </c>
      <c r="C906" s="30" t="s">
        <v>25</v>
      </c>
      <c r="D906" s="31">
        <v>3237</v>
      </c>
      <c r="E906" s="32" t="s">
        <v>36</v>
      </c>
      <c r="F906" s="32"/>
      <c r="G906" s="84">
        <v>95000</v>
      </c>
      <c r="H906" s="84">
        <v>95000</v>
      </c>
      <c r="I906" s="84">
        <v>95000</v>
      </c>
      <c r="J906" s="84">
        <v>95000</v>
      </c>
      <c r="K906" s="54">
        <v>40680.75</v>
      </c>
      <c r="L906" s="85">
        <f t="shared" si="454"/>
        <v>42.821842105263158</v>
      </c>
      <c r="M906" s="86">
        <v>95000</v>
      </c>
      <c r="N906" s="86">
        <v>95000</v>
      </c>
      <c r="O906" s="54">
        <v>95000</v>
      </c>
      <c r="P906" s="54">
        <f t="shared" si="465"/>
        <v>95000</v>
      </c>
      <c r="Q906" s="87">
        <v>95000</v>
      </c>
      <c r="R906" s="54">
        <v>95000</v>
      </c>
      <c r="S906" s="54">
        <f t="shared" si="466"/>
        <v>95000</v>
      </c>
      <c r="T906" s="54">
        <v>95000</v>
      </c>
      <c r="U906" s="54">
        <f t="shared" si="467"/>
        <v>95000</v>
      </c>
      <c r="V906" s="1"/>
      <c r="W906" s="1"/>
      <c r="X906" s="1"/>
      <c r="Y906" s="74"/>
    </row>
    <row r="907" spans="1:25" s="35" customFormat="1" hidden="1">
      <c r="A907" s="28" t="s">
        <v>77</v>
      </c>
      <c r="B907" s="29">
        <v>11</v>
      </c>
      <c r="C907" s="30" t="s">
        <v>25</v>
      </c>
      <c r="D907" s="31">
        <v>3238</v>
      </c>
      <c r="E907" s="32" t="s">
        <v>122</v>
      </c>
      <c r="F907" s="32"/>
      <c r="G907" s="84">
        <v>26000</v>
      </c>
      <c r="H907" s="84">
        <v>26000</v>
      </c>
      <c r="I907" s="84">
        <v>26000</v>
      </c>
      <c r="J907" s="84">
        <v>26000</v>
      </c>
      <c r="K907" s="54">
        <v>19346</v>
      </c>
      <c r="L907" s="85">
        <f t="shared" si="454"/>
        <v>74.407692307692315</v>
      </c>
      <c r="M907" s="86">
        <v>26000</v>
      </c>
      <c r="N907" s="86">
        <v>26000</v>
      </c>
      <c r="O907" s="54">
        <v>26000</v>
      </c>
      <c r="P907" s="54">
        <f t="shared" si="465"/>
        <v>26000</v>
      </c>
      <c r="Q907" s="87">
        <v>26000</v>
      </c>
      <c r="R907" s="54">
        <v>26000</v>
      </c>
      <c r="S907" s="54">
        <f t="shared" si="466"/>
        <v>26000</v>
      </c>
      <c r="T907" s="54">
        <v>26000</v>
      </c>
      <c r="U907" s="54">
        <f t="shared" si="467"/>
        <v>26000</v>
      </c>
      <c r="V907" s="1"/>
      <c r="W907" s="1"/>
      <c r="X907" s="1"/>
      <c r="Y907" s="74"/>
    </row>
    <row r="908" spans="1:25" s="35" customFormat="1" hidden="1">
      <c r="A908" s="28" t="s">
        <v>77</v>
      </c>
      <c r="B908" s="29">
        <v>11</v>
      </c>
      <c r="C908" s="30" t="s">
        <v>25</v>
      </c>
      <c r="D908" s="31">
        <v>3239</v>
      </c>
      <c r="E908" s="32" t="s">
        <v>41</v>
      </c>
      <c r="F908" s="32"/>
      <c r="G908" s="84">
        <v>43300</v>
      </c>
      <c r="H908" s="84">
        <v>43300</v>
      </c>
      <c r="I908" s="84">
        <v>43300</v>
      </c>
      <c r="J908" s="84">
        <v>43300</v>
      </c>
      <c r="K908" s="54">
        <v>33855.269999999997</v>
      </c>
      <c r="L908" s="85">
        <f t="shared" si="454"/>
        <v>78.187690531177822</v>
      </c>
      <c r="M908" s="86">
        <v>43300</v>
      </c>
      <c r="N908" s="86">
        <v>43300</v>
      </c>
      <c r="O908" s="54">
        <v>45000</v>
      </c>
      <c r="P908" s="54">
        <f t="shared" si="465"/>
        <v>45000</v>
      </c>
      <c r="Q908" s="87">
        <v>43300</v>
      </c>
      <c r="R908" s="54">
        <v>45000</v>
      </c>
      <c r="S908" s="54">
        <f t="shared" si="466"/>
        <v>45000</v>
      </c>
      <c r="T908" s="54">
        <v>45000</v>
      </c>
      <c r="U908" s="54">
        <f t="shared" si="467"/>
        <v>45000</v>
      </c>
      <c r="V908" s="1"/>
      <c r="W908" s="1"/>
      <c r="X908" s="1"/>
      <c r="Y908" s="74"/>
    </row>
    <row r="909" spans="1:25" s="36" customFormat="1" ht="15.75" hidden="1">
      <c r="A909" s="24" t="s">
        <v>77</v>
      </c>
      <c r="B909" s="25">
        <v>11</v>
      </c>
      <c r="C909" s="26" t="s">
        <v>25</v>
      </c>
      <c r="D909" s="27">
        <v>324</v>
      </c>
      <c r="E909" s="20"/>
      <c r="F909" s="20"/>
      <c r="G909" s="55">
        <f>SUM(G910)</f>
        <v>29000</v>
      </c>
      <c r="H909" s="55">
        <f t="shared" ref="H909:U909" si="472">SUM(H910)</f>
        <v>29000</v>
      </c>
      <c r="I909" s="55">
        <f t="shared" si="472"/>
        <v>29000</v>
      </c>
      <c r="J909" s="55">
        <f t="shared" si="472"/>
        <v>29000</v>
      </c>
      <c r="K909" s="55">
        <f t="shared" si="472"/>
        <v>11837.5</v>
      </c>
      <c r="L909" s="22">
        <f t="shared" si="454"/>
        <v>40.818965517241381</v>
      </c>
      <c r="M909" s="55">
        <f t="shared" si="472"/>
        <v>29000</v>
      </c>
      <c r="N909" s="55">
        <f t="shared" si="472"/>
        <v>29000</v>
      </c>
      <c r="O909" s="55">
        <f t="shared" si="472"/>
        <v>29000</v>
      </c>
      <c r="P909" s="55">
        <f t="shared" si="472"/>
        <v>29000</v>
      </c>
      <c r="Q909" s="55">
        <f t="shared" si="472"/>
        <v>29000</v>
      </c>
      <c r="R909" s="55">
        <f t="shared" si="472"/>
        <v>29000</v>
      </c>
      <c r="S909" s="55">
        <f t="shared" si="472"/>
        <v>29000</v>
      </c>
      <c r="T909" s="55">
        <f t="shared" si="472"/>
        <v>29000</v>
      </c>
      <c r="U909" s="55">
        <f t="shared" si="472"/>
        <v>29000</v>
      </c>
      <c r="V909" s="21"/>
      <c r="W909" s="21"/>
      <c r="X909" s="21"/>
      <c r="Y909" s="132"/>
    </row>
    <row r="910" spans="1:25" s="35" customFormat="1" ht="30" hidden="1">
      <c r="A910" s="28" t="s">
        <v>77</v>
      </c>
      <c r="B910" s="29">
        <v>11</v>
      </c>
      <c r="C910" s="30" t="s">
        <v>25</v>
      </c>
      <c r="D910" s="31">
        <v>3241</v>
      </c>
      <c r="E910" s="32" t="s">
        <v>238</v>
      </c>
      <c r="F910" s="32"/>
      <c r="G910" s="65">
        <v>29000</v>
      </c>
      <c r="H910" s="65">
        <v>29000</v>
      </c>
      <c r="I910" s="65">
        <v>29000</v>
      </c>
      <c r="J910" s="65">
        <v>29000</v>
      </c>
      <c r="K910" s="65">
        <v>11837.5</v>
      </c>
      <c r="L910" s="88">
        <f t="shared" si="454"/>
        <v>40.818965517241381</v>
      </c>
      <c r="M910" s="89">
        <v>29000</v>
      </c>
      <c r="N910" s="89">
        <v>29000</v>
      </c>
      <c r="O910" s="1">
        <v>29000</v>
      </c>
      <c r="P910" s="54">
        <f t="shared" si="465"/>
        <v>29000</v>
      </c>
      <c r="Q910" s="1">
        <v>29000</v>
      </c>
      <c r="R910" s="1">
        <v>29000</v>
      </c>
      <c r="S910" s="54">
        <f t="shared" si="466"/>
        <v>29000</v>
      </c>
      <c r="T910" s="1">
        <v>29000</v>
      </c>
      <c r="U910" s="54">
        <f t="shared" si="467"/>
        <v>29000</v>
      </c>
      <c r="V910" s="1"/>
      <c r="W910" s="1"/>
      <c r="X910" s="1"/>
      <c r="Y910" s="74"/>
    </row>
    <row r="911" spans="1:25" s="36" customFormat="1" ht="15.75" hidden="1">
      <c r="A911" s="24" t="s">
        <v>77</v>
      </c>
      <c r="B911" s="25">
        <v>11</v>
      </c>
      <c r="C911" s="26" t="s">
        <v>25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32"/>
    </row>
    <row r="912" spans="1:25" s="35" customFormat="1" ht="30" hidden="1">
      <c r="A912" s="28" t="s">
        <v>77</v>
      </c>
      <c r="B912" s="29">
        <v>11</v>
      </c>
      <c r="C912" s="30" t="s">
        <v>25</v>
      </c>
      <c r="D912" s="31">
        <v>3291</v>
      </c>
      <c r="E912" s="32" t="s">
        <v>152</v>
      </c>
      <c r="F912" s="32"/>
      <c r="G912" s="65">
        <v>384000</v>
      </c>
      <c r="H912" s="65">
        <v>384000</v>
      </c>
      <c r="I912" s="65">
        <v>384000</v>
      </c>
      <c r="J912" s="65">
        <v>384000</v>
      </c>
      <c r="K912" s="1">
        <v>279179.73</v>
      </c>
      <c r="L912" s="88">
        <f t="shared" si="454"/>
        <v>72.703054687499986</v>
      </c>
      <c r="M912" s="89">
        <v>384000</v>
      </c>
      <c r="N912" s="89">
        <v>384000</v>
      </c>
      <c r="O912" s="1">
        <v>290000</v>
      </c>
      <c r="P912" s="54">
        <f t="shared" si="465"/>
        <v>290000</v>
      </c>
      <c r="Q912" s="1">
        <v>384000</v>
      </c>
      <c r="R912" s="1">
        <v>290000</v>
      </c>
      <c r="S912" s="54">
        <f t="shared" si="466"/>
        <v>290000</v>
      </c>
      <c r="T912" s="1">
        <v>290000</v>
      </c>
      <c r="U912" s="54">
        <f t="shared" si="467"/>
        <v>290000</v>
      </c>
      <c r="V912" s="1"/>
      <c r="W912" s="1"/>
      <c r="X912" s="1"/>
      <c r="Y912" s="74"/>
    </row>
    <row r="913" spans="1:25" s="35" customFormat="1" hidden="1">
      <c r="A913" s="28" t="s">
        <v>77</v>
      </c>
      <c r="B913" s="29">
        <v>11</v>
      </c>
      <c r="C913" s="30" t="s">
        <v>25</v>
      </c>
      <c r="D913" s="31">
        <v>3292</v>
      </c>
      <c r="E913" s="32" t="s">
        <v>123</v>
      </c>
      <c r="F913" s="32"/>
      <c r="G913" s="84">
        <v>13000</v>
      </c>
      <c r="H913" s="84">
        <v>13000</v>
      </c>
      <c r="I913" s="84">
        <v>13000</v>
      </c>
      <c r="J913" s="84">
        <v>13000</v>
      </c>
      <c r="K913" s="54">
        <v>7875.37</v>
      </c>
      <c r="L913" s="85">
        <f t="shared" si="454"/>
        <v>60.57976923076923</v>
      </c>
      <c r="M913" s="86">
        <v>13000</v>
      </c>
      <c r="N913" s="86">
        <v>13000</v>
      </c>
      <c r="O913" s="54">
        <v>10000</v>
      </c>
      <c r="P913" s="54">
        <f t="shared" si="465"/>
        <v>10000</v>
      </c>
      <c r="Q913" s="87">
        <v>13000</v>
      </c>
      <c r="R913" s="54">
        <v>10000</v>
      </c>
      <c r="S913" s="54">
        <f t="shared" si="466"/>
        <v>10000</v>
      </c>
      <c r="T913" s="54">
        <v>10000</v>
      </c>
      <c r="U913" s="54">
        <f t="shared" si="467"/>
        <v>10000</v>
      </c>
      <c r="V913" s="1"/>
      <c r="W913" s="1"/>
      <c r="X913" s="1"/>
      <c r="Y913" s="74"/>
    </row>
    <row r="914" spans="1:25" s="35" customFormat="1" hidden="1">
      <c r="A914" s="28" t="s">
        <v>77</v>
      </c>
      <c r="B914" s="29">
        <v>11</v>
      </c>
      <c r="C914" s="30" t="s">
        <v>25</v>
      </c>
      <c r="D914" s="31">
        <v>3293</v>
      </c>
      <c r="E914" s="32" t="s">
        <v>124</v>
      </c>
      <c r="F914" s="32"/>
      <c r="G914" s="84">
        <v>50000</v>
      </c>
      <c r="H914" s="84">
        <v>50000</v>
      </c>
      <c r="I914" s="84">
        <v>50000</v>
      </c>
      <c r="J914" s="84">
        <v>50000</v>
      </c>
      <c r="K914" s="54">
        <v>15885.18</v>
      </c>
      <c r="L914" s="85">
        <f t="shared" si="454"/>
        <v>31.770360000000004</v>
      </c>
      <c r="M914" s="86">
        <v>50000</v>
      </c>
      <c r="N914" s="86">
        <v>50000</v>
      </c>
      <c r="O914" s="54">
        <v>50000</v>
      </c>
      <c r="P914" s="54">
        <f t="shared" si="465"/>
        <v>50000</v>
      </c>
      <c r="Q914" s="87">
        <v>50000</v>
      </c>
      <c r="R914" s="54">
        <v>50000</v>
      </c>
      <c r="S914" s="54">
        <f t="shared" si="466"/>
        <v>50000</v>
      </c>
      <c r="T914" s="54">
        <v>50000</v>
      </c>
      <c r="U914" s="54">
        <f t="shared" si="467"/>
        <v>50000</v>
      </c>
      <c r="V914" s="1"/>
      <c r="W914" s="1"/>
      <c r="X914" s="1"/>
      <c r="Y914" s="74"/>
    </row>
    <row r="915" spans="1:25" s="35" customFormat="1" hidden="1">
      <c r="A915" s="28" t="s">
        <v>77</v>
      </c>
      <c r="B915" s="29">
        <v>11</v>
      </c>
      <c r="C915" s="30" t="s">
        <v>25</v>
      </c>
      <c r="D915" s="31">
        <v>3294</v>
      </c>
      <c r="E915" s="32" t="s">
        <v>37</v>
      </c>
      <c r="F915" s="32"/>
      <c r="G915" s="90">
        <v>3500</v>
      </c>
      <c r="H915" s="90">
        <v>3500</v>
      </c>
      <c r="I915" s="90">
        <v>3500</v>
      </c>
      <c r="J915" s="90">
        <v>3500</v>
      </c>
      <c r="K915" s="93">
        <v>555</v>
      </c>
      <c r="L915" s="91">
        <f t="shared" si="454"/>
        <v>15.857142857142856</v>
      </c>
      <c r="M915" s="92">
        <v>3500</v>
      </c>
      <c r="N915" s="92">
        <v>3500</v>
      </c>
      <c r="O915" s="93">
        <v>3500</v>
      </c>
      <c r="P915" s="54">
        <f t="shared" si="465"/>
        <v>3500</v>
      </c>
      <c r="Q915" s="94">
        <v>3500</v>
      </c>
      <c r="R915" s="93">
        <v>3500</v>
      </c>
      <c r="S915" s="54">
        <f t="shared" si="466"/>
        <v>3500</v>
      </c>
      <c r="T915" s="93">
        <v>3500</v>
      </c>
      <c r="U915" s="54">
        <f t="shared" si="467"/>
        <v>3500</v>
      </c>
      <c r="V915" s="1"/>
      <c r="W915" s="1"/>
      <c r="X915" s="1"/>
      <c r="Y915" s="74"/>
    </row>
    <row r="916" spans="1:25" s="35" customFormat="1" hidden="1">
      <c r="A916" s="28" t="s">
        <v>77</v>
      </c>
      <c r="B916" s="29">
        <v>11</v>
      </c>
      <c r="C916" s="30" t="s">
        <v>25</v>
      </c>
      <c r="D916" s="31">
        <v>3295</v>
      </c>
      <c r="E916" s="32" t="s">
        <v>237</v>
      </c>
      <c r="F916" s="32"/>
      <c r="G916" s="90">
        <v>5000</v>
      </c>
      <c r="H916" s="90">
        <v>5000</v>
      </c>
      <c r="I916" s="90">
        <v>5000</v>
      </c>
      <c r="J916" s="90">
        <v>5000</v>
      </c>
      <c r="K916" s="93">
        <v>2972.5</v>
      </c>
      <c r="L916" s="91">
        <f t="shared" si="454"/>
        <v>59.45</v>
      </c>
      <c r="M916" s="92">
        <v>5000</v>
      </c>
      <c r="N916" s="92">
        <v>5000</v>
      </c>
      <c r="O916" s="93">
        <v>5000</v>
      </c>
      <c r="P916" s="54">
        <f t="shared" si="465"/>
        <v>5000</v>
      </c>
      <c r="Q916" s="94">
        <v>5000</v>
      </c>
      <c r="R916" s="93">
        <v>5000</v>
      </c>
      <c r="S916" s="54">
        <f t="shared" si="466"/>
        <v>5000</v>
      </c>
      <c r="T916" s="93">
        <v>5000</v>
      </c>
      <c r="U916" s="54">
        <f t="shared" si="467"/>
        <v>5000</v>
      </c>
      <c r="V916" s="1"/>
      <c r="W916" s="1"/>
      <c r="X916" s="1"/>
      <c r="Y916" s="74"/>
    </row>
    <row r="917" spans="1:25" s="35" customFormat="1" hidden="1">
      <c r="A917" s="28" t="s">
        <v>77</v>
      </c>
      <c r="B917" s="29">
        <v>11</v>
      </c>
      <c r="C917" s="30" t="s">
        <v>25</v>
      </c>
      <c r="D917" s="31">
        <v>3299</v>
      </c>
      <c r="E917" s="32" t="s">
        <v>125</v>
      </c>
      <c r="F917" s="32"/>
      <c r="G917" s="90">
        <v>7500</v>
      </c>
      <c r="H917" s="90">
        <v>7500</v>
      </c>
      <c r="I917" s="90">
        <v>7500</v>
      </c>
      <c r="J917" s="90">
        <v>7500</v>
      </c>
      <c r="K917" s="93">
        <v>0</v>
      </c>
      <c r="L917" s="91">
        <f t="shared" si="454"/>
        <v>0</v>
      </c>
      <c r="M917" s="92">
        <v>7500</v>
      </c>
      <c r="N917" s="92">
        <v>7500</v>
      </c>
      <c r="O917" s="93">
        <v>7500</v>
      </c>
      <c r="P917" s="54">
        <f t="shared" si="465"/>
        <v>7500</v>
      </c>
      <c r="Q917" s="94">
        <v>7500</v>
      </c>
      <c r="R917" s="93">
        <v>7500</v>
      </c>
      <c r="S917" s="54">
        <f t="shared" si="466"/>
        <v>7500</v>
      </c>
      <c r="T917" s="93">
        <v>7500</v>
      </c>
      <c r="U917" s="54">
        <f t="shared" si="467"/>
        <v>7500</v>
      </c>
      <c r="V917" s="1"/>
      <c r="W917" s="1"/>
      <c r="X917" s="1"/>
      <c r="Y917" s="74"/>
    </row>
    <row r="918" spans="1:25" s="36" customFormat="1" ht="15.75" hidden="1">
      <c r="A918" s="24" t="s">
        <v>77</v>
      </c>
      <c r="B918" s="25">
        <v>11</v>
      </c>
      <c r="C918" s="26" t="s">
        <v>25</v>
      </c>
      <c r="D918" s="27">
        <v>343</v>
      </c>
      <c r="E918" s="20"/>
      <c r="F918" s="20"/>
      <c r="G918" s="96">
        <f>SUM(G919:G920)</f>
        <v>2000</v>
      </c>
      <c r="H918" s="96">
        <f t="shared" ref="H918:U918" si="474">SUM(H919:H920)</f>
        <v>2000</v>
      </c>
      <c r="I918" s="96">
        <f t="shared" si="474"/>
        <v>2000</v>
      </c>
      <c r="J918" s="96">
        <f t="shared" si="474"/>
        <v>2000</v>
      </c>
      <c r="K918" s="96">
        <f t="shared" si="474"/>
        <v>1.51</v>
      </c>
      <c r="L918" s="78">
        <f t="shared" si="454"/>
        <v>7.5499999999999998E-2</v>
      </c>
      <c r="M918" s="96">
        <f t="shared" si="474"/>
        <v>2000</v>
      </c>
      <c r="N918" s="96">
        <f t="shared" si="474"/>
        <v>2000</v>
      </c>
      <c r="O918" s="96">
        <f t="shared" si="474"/>
        <v>2500</v>
      </c>
      <c r="P918" s="96">
        <f t="shared" si="474"/>
        <v>2500</v>
      </c>
      <c r="Q918" s="96">
        <f t="shared" si="474"/>
        <v>2000</v>
      </c>
      <c r="R918" s="96">
        <f t="shared" si="474"/>
        <v>2500</v>
      </c>
      <c r="S918" s="96">
        <f t="shared" si="474"/>
        <v>2500</v>
      </c>
      <c r="T918" s="96">
        <f t="shared" si="474"/>
        <v>2500</v>
      </c>
      <c r="U918" s="96">
        <f t="shared" si="474"/>
        <v>2500</v>
      </c>
      <c r="V918" s="21"/>
      <c r="W918" s="21"/>
      <c r="X918" s="21"/>
      <c r="Y918" s="132"/>
    </row>
    <row r="919" spans="1:25" s="97" customFormat="1" ht="15.75" hidden="1">
      <c r="A919" s="28" t="s">
        <v>77</v>
      </c>
      <c r="B919" s="29">
        <v>11</v>
      </c>
      <c r="C919" s="30" t="s">
        <v>25</v>
      </c>
      <c r="D919" s="31">
        <v>3431</v>
      </c>
      <c r="E919" s="32" t="s">
        <v>153</v>
      </c>
      <c r="F919" s="32"/>
      <c r="G919" s="90">
        <v>500</v>
      </c>
      <c r="H919" s="90">
        <v>500</v>
      </c>
      <c r="I919" s="90">
        <v>500</v>
      </c>
      <c r="J919" s="90">
        <v>500</v>
      </c>
      <c r="K919" s="90">
        <v>0</v>
      </c>
      <c r="L919" s="91">
        <f t="shared" si="454"/>
        <v>0</v>
      </c>
      <c r="M919" s="92">
        <v>500</v>
      </c>
      <c r="N919" s="92">
        <v>500</v>
      </c>
      <c r="O919" s="93">
        <v>500</v>
      </c>
      <c r="P919" s="54">
        <f t="shared" si="465"/>
        <v>500</v>
      </c>
      <c r="Q919" s="94">
        <v>500</v>
      </c>
      <c r="R919" s="93">
        <v>500</v>
      </c>
      <c r="S919" s="54">
        <f t="shared" si="466"/>
        <v>500</v>
      </c>
      <c r="T919" s="93">
        <v>500</v>
      </c>
      <c r="U919" s="54">
        <f t="shared" si="467"/>
        <v>500</v>
      </c>
      <c r="V919" s="130"/>
      <c r="W919" s="130"/>
      <c r="X919" s="130"/>
    </row>
    <row r="920" spans="1:25" hidden="1">
      <c r="A920" s="28" t="s">
        <v>77</v>
      </c>
      <c r="B920" s="29">
        <v>11</v>
      </c>
      <c r="C920" s="30" t="s">
        <v>25</v>
      </c>
      <c r="D920" s="31">
        <v>3433</v>
      </c>
      <c r="E920" s="32" t="s">
        <v>126</v>
      </c>
      <c r="F920" s="32"/>
      <c r="G920" s="90">
        <v>1500</v>
      </c>
      <c r="H920" s="90">
        <v>1500</v>
      </c>
      <c r="I920" s="90">
        <v>1500</v>
      </c>
      <c r="J920" s="90">
        <v>1500</v>
      </c>
      <c r="K920" s="90">
        <v>1.51</v>
      </c>
      <c r="L920" s="91">
        <f t="shared" si="454"/>
        <v>0.10066666666666668</v>
      </c>
      <c r="M920" s="92">
        <v>1500</v>
      </c>
      <c r="N920" s="92">
        <v>1500</v>
      </c>
      <c r="O920" s="93">
        <v>2000</v>
      </c>
      <c r="P920" s="54">
        <f t="shared" si="465"/>
        <v>2000</v>
      </c>
      <c r="Q920" s="94">
        <v>1500</v>
      </c>
      <c r="R920" s="93">
        <v>2000</v>
      </c>
      <c r="S920" s="54">
        <f t="shared" si="466"/>
        <v>2000</v>
      </c>
      <c r="T920" s="93">
        <v>2000</v>
      </c>
      <c r="U920" s="54">
        <f t="shared" si="467"/>
        <v>2000</v>
      </c>
    </row>
    <row r="921" spans="1:25" s="23" customFormat="1" ht="15.75" hidden="1">
      <c r="A921" s="24" t="s">
        <v>77</v>
      </c>
      <c r="B921" s="25">
        <v>11</v>
      </c>
      <c r="C921" s="26" t="s">
        <v>25</v>
      </c>
      <c r="D921" s="27">
        <v>422</v>
      </c>
      <c r="E921" s="20"/>
      <c r="F921" s="20"/>
      <c r="G921" s="96">
        <f>SUM(G922)</f>
        <v>15000</v>
      </c>
      <c r="H921" s="96">
        <f t="shared" ref="H921:U921" si="475">SUM(H922)</f>
        <v>15000</v>
      </c>
      <c r="I921" s="96">
        <f t="shared" si="475"/>
        <v>15000</v>
      </c>
      <c r="J921" s="96">
        <f t="shared" si="475"/>
        <v>15000</v>
      </c>
      <c r="K921" s="96">
        <f t="shared" si="475"/>
        <v>3437.5</v>
      </c>
      <c r="L921" s="78">
        <f t="shared" si="454"/>
        <v>22.916666666666664</v>
      </c>
      <c r="M921" s="96">
        <f t="shared" si="475"/>
        <v>15000</v>
      </c>
      <c r="N921" s="96">
        <f t="shared" si="475"/>
        <v>15000</v>
      </c>
      <c r="O921" s="96">
        <f t="shared" si="475"/>
        <v>25000</v>
      </c>
      <c r="P921" s="96">
        <f t="shared" si="475"/>
        <v>25000</v>
      </c>
      <c r="Q921" s="96">
        <f t="shared" si="475"/>
        <v>15000</v>
      </c>
      <c r="R921" s="96">
        <f t="shared" si="475"/>
        <v>15000</v>
      </c>
      <c r="S921" s="96">
        <f t="shared" si="475"/>
        <v>15000</v>
      </c>
      <c r="T921" s="96">
        <f t="shared" si="475"/>
        <v>15000</v>
      </c>
      <c r="U921" s="96">
        <f t="shared" si="475"/>
        <v>15000</v>
      </c>
      <c r="V921" s="57"/>
      <c r="W921" s="57"/>
      <c r="X921" s="57"/>
      <c r="Y921" s="12"/>
    </row>
    <row r="922" spans="1:25" hidden="1">
      <c r="A922" s="28" t="s">
        <v>77</v>
      </c>
      <c r="B922" s="29">
        <v>11</v>
      </c>
      <c r="C922" s="30" t="s">
        <v>25</v>
      </c>
      <c r="D922" s="31">
        <v>4221</v>
      </c>
      <c r="E922" s="32" t="s">
        <v>129</v>
      </c>
      <c r="F922" s="32"/>
      <c r="G922" s="90">
        <v>15000</v>
      </c>
      <c r="H922" s="90">
        <v>15000</v>
      </c>
      <c r="I922" s="90">
        <v>15000</v>
      </c>
      <c r="J922" s="90">
        <v>15000</v>
      </c>
      <c r="K922" s="90">
        <v>3437.5</v>
      </c>
      <c r="L922" s="91">
        <f t="shared" si="454"/>
        <v>22.916666666666664</v>
      </c>
      <c r="M922" s="92">
        <v>15000</v>
      </c>
      <c r="N922" s="92">
        <v>15000</v>
      </c>
      <c r="O922" s="93">
        <v>25000</v>
      </c>
      <c r="P922" s="54">
        <f t="shared" si="465"/>
        <v>25000</v>
      </c>
      <c r="Q922" s="94">
        <v>15000</v>
      </c>
      <c r="R922" s="93">
        <v>15000</v>
      </c>
      <c r="S922" s="54">
        <f t="shared" si="466"/>
        <v>15000</v>
      </c>
      <c r="T922" s="93">
        <v>15000</v>
      </c>
      <c r="U922" s="54">
        <f t="shared" si="467"/>
        <v>15000</v>
      </c>
    </row>
    <row r="923" spans="1:25" s="23" customFormat="1" ht="15.75" hidden="1">
      <c r="A923" s="24" t="s">
        <v>77</v>
      </c>
      <c r="B923" s="25">
        <v>11</v>
      </c>
      <c r="C923" s="26" t="s">
        <v>25</v>
      </c>
      <c r="D923" s="27">
        <v>426</v>
      </c>
      <c r="E923" s="20"/>
      <c r="F923" s="20"/>
      <c r="G923" s="96">
        <f>SUM(G924)</f>
        <v>0</v>
      </c>
      <c r="H923" s="96">
        <f t="shared" ref="H923:U923" si="476">SUM(H924)</f>
        <v>0</v>
      </c>
      <c r="I923" s="96">
        <f t="shared" si="476"/>
        <v>0</v>
      </c>
      <c r="J923" s="96">
        <f t="shared" si="476"/>
        <v>0</v>
      </c>
      <c r="K923" s="96">
        <f t="shared" si="476"/>
        <v>0</v>
      </c>
      <c r="L923" s="78" t="str">
        <f t="shared" si="454"/>
        <v>-</v>
      </c>
      <c r="M923" s="96">
        <f t="shared" si="476"/>
        <v>0</v>
      </c>
      <c r="N923" s="96">
        <f t="shared" si="476"/>
        <v>0</v>
      </c>
      <c r="O923" s="96">
        <f t="shared" si="476"/>
        <v>15000</v>
      </c>
      <c r="P923" s="96">
        <f t="shared" si="476"/>
        <v>15000</v>
      </c>
      <c r="Q923" s="96">
        <f t="shared" si="476"/>
        <v>0</v>
      </c>
      <c r="R923" s="96">
        <f t="shared" si="476"/>
        <v>0</v>
      </c>
      <c r="S923" s="96">
        <f t="shared" si="476"/>
        <v>0</v>
      </c>
      <c r="T923" s="96">
        <f t="shared" si="476"/>
        <v>0</v>
      </c>
      <c r="U923" s="96">
        <f t="shared" si="476"/>
        <v>0</v>
      </c>
      <c r="V923" s="57"/>
      <c r="W923" s="57"/>
      <c r="X923" s="57"/>
      <c r="Y923" s="12"/>
    </row>
    <row r="924" spans="1:25" hidden="1">
      <c r="A924" s="43" t="s">
        <v>77</v>
      </c>
      <c r="B924" s="44">
        <v>11</v>
      </c>
      <c r="C924" s="45" t="s">
        <v>25</v>
      </c>
      <c r="D924" s="46">
        <v>4262</v>
      </c>
      <c r="E924" s="38" t="s">
        <v>135</v>
      </c>
      <c r="F924" s="32"/>
      <c r="G924" s="90"/>
      <c r="H924" s="90"/>
      <c r="I924" s="90"/>
      <c r="J924" s="90"/>
      <c r="K924" s="90"/>
      <c r="L924" s="91" t="str">
        <f t="shared" si="454"/>
        <v>-</v>
      </c>
      <c r="M924" s="92"/>
      <c r="N924" s="92"/>
      <c r="O924" s="93">
        <v>15000</v>
      </c>
      <c r="P924" s="54">
        <f>O924</f>
        <v>15000</v>
      </c>
      <c r="Q924" s="94"/>
      <c r="R924" s="93">
        <v>0</v>
      </c>
      <c r="S924" s="54">
        <f>R924</f>
        <v>0</v>
      </c>
      <c r="T924" s="93">
        <v>0</v>
      </c>
      <c r="U924" s="54">
        <f>T924</f>
        <v>0</v>
      </c>
    </row>
    <row r="925" spans="1:25" ht="141.75">
      <c r="A925" s="431" t="s">
        <v>530</v>
      </c>
      <c r="B925" s="431"/>
      <c r="C925" s="431"/>
      <c r="D925" s="431"/>
      <c r="E925" s="20" t="s">
        <v>76</v>
      </c>
      <c r="F925" s="51" t="s">
        <v>447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>
      <c r="A926" s="24" t="s">
        <v>175</v>
      </c>
      <c r="B926" s="25">
        <v>11</v>
      </c>
      <c r="C926" s="52" t="s">
        <v>25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57"/>
      <c r="W926" s="57"/>
      <c r="X926" s="57"/>
      <c r="Y926" s="12"/>
    </row>
    <row r="927" spans="1:25" ht="30" hidden="1">
      <c r="A927" s="28" t="s">
        <v>175</v>
      </c>
      <c r="B927" s="29">
        <v>11</v>
      </c>
      <c r="C927" s="53" t="s">
        <v>25</v>
      </c>
      <c r="D927" s="31">
        <v>3512</v>
      </c>
      <c r="E927" s="32" t="s">
        <v>140</v>
      </c>
      <c r="F927" s="32"/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>
      <c r="A928" s="432" t="s">
        <v>531</v>
      </c>
      <c r="B928" s="432"/>
      <c r="C928" s="432"/>
      <c r="D928" s="432"/>
      <c r="E928" s="20" t="s">
        <v>35</v>
      </c>
      <c r="F928" s="51" t="s">
        <v>447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57"/>
      <c r="W928" s="57"/>
      <c r="X928" s="57"/>
      <c r="Y928" s="12"/>
    </row>
    <row r="929" spans="1:25" s="23" customFormat="1" ht="15.75" hidden="1">
      <c r="A929" s="24" t="s">
        <v>378</v>
      </c>
      <c r="B929" s="25">
        <v>11</v>
      </c>
      <c r="C929" s="52" t="s">
        <v>25</v>
      </c>
      <c r="D929" s="42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57"/>
      <c r="W929" s="57"/>
      <c r="X929" s="57"/>
      <c r="Y929" s="12"/>
    </row>
    <row r="930" spans="1:25" hidden="1">
      <c r="A930" s="28" t="s">
        <v>378</v>
      </c>
      <c r="B930" s="29">
        <v>11</v>
      </c>
      <c r="C930" s="53" t="s">
        <v>25</v>
      </c>
      <c r="D930" s="31">
        <v>3232</v>
      </c>
      <c r="E930" s="32" t="s">
        <v>118</v>
      </c>
      <c r="F930" s="32"/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>
      <c r="A931" s="28" t="s">
        <v>378</v>
      </c>
      <c r="B931" s="29">
        <v>11</v>
      </c>
      <c r="C931" s="53" t="s">
        <v>25</v>
      </c>
      <c r="D931" s="31">
        <v>3235</v>
      </c>
      <c r="E931" s="32" t="s">
        <v>42</v>
      </c>
      <c r="F931" s="32"/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>
      <c r="A932" s="28" t="s">
        <v>378</v>
      </c>
      <c r="B932" s="29">
        <v>11</v>
      </c>
      <c r="C932" s="53" t="s">
        <v>25</v>
      </c>
      <c r="D932" s="31">
        <v>3239</v>
      </c>
      <c r="E932" s="32" t="s">
        <v>41</v>
      </c>
      <c r="F932" s="32"/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>
      <c r="A933" s="24" t="s">
        <v>378</v>
      </c>
      <c r="B933" s="25">
        <v>11</v>
      </c>
      <c r="C933" s="52" t="s">
        <v>25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57"/>
      <c r="W933" s="57"/>
      <c r="X933" s="57"/>
      <c r="Y933" s="12"/>
    </row>
    <row r="934" spans="1:25" hidden="1">
      <c r="A934" s="28" t="s">
        <v>378</v>
      </c>
      <c r="B934" s="29">
        <v>11</v>
      </c>
      <c r="C934" s="53" t="s">
        <v>25</v>
      </c>
      <c r="D934" s="31">
        <v>3292</v>
      </c>
      <c r="E934" s="32" t="s">
        <v>123</v>
      </c>
      <c r="F934" s="32"/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>
      <c r="A935" s="440" t="s">
        <v>415</v>
      </c>
      <c r="B935" s="441"/>
      <c r="C935" s="441"/>
      <c r="D935" s="442"/>
      <c r="E935" s="40" t="s">
        <v>560</v>
      </c>
      <c r="F935" s="51" t="s">
        <v>447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57"/>
      <c r="W935" s="57"/>
      <c r="X935" s="57"/>
      <c r="Y935" s="12"/>
    </row>
    <row r="936" spans="1:25" s="23" customFormat="1" ht="15.75" hidden="1">
      <c r="A936" s="141"/>
      <c r="B936" s="141">
        <v>11</v>
      </c>
      <c r="C936" s="112" t="s">
        <v>25</v>
      </c>
      <c r="D936" s="111">
        <v>323</v>
      </c>
      <c r="E936" s="40"/>
      <c r="F936" s="51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57"/>
      <c r="W936" s="57"/>
      <c r="X936" s="57"/>
      <c r="Y936" s="12"/>
    </row>
    <row r="937" spans="1:25" hidden="1">
      <c r="A937" s="43"/>
      <c r="B937" s="43">
        <v>11</v>
      </c>
      <c r="C937" s="63" t="s">
        <v>25</v>
      </c>
      <c r="D937" s="73">
        <v>3239</v>
      </c>
      <c r="E937" s="38" t="s">
        <v>41</v>
      </c>
      <c r="F937" s="113"/>
      <c r="G937" s="1"/>
      <c r="H937" s="1"/>
      <c r="I937" s="1"/>
      <c r="J937" s="1"/>
      <c r="K937" s="1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>
      <c r="A938" s="141"/>
      <c r="B938" s="141">
        <v>11</v>
      </c>
      <c r="C938" s="112" t="s">
        <v>25</v>
      </c>
      <c r="D938" s="111">
        <v>422</v>
      </c>
      <c r="E938" s="40"/>
      <c r="F938" s="51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57"/>
      <c r="W938" s="57"/>
      <c r="X938" s="57"/>
      <c r="Y938" s="12"/>
    </row>
    <row r="939" spans="1:25" hidden="1">
      <c r="A939" s="43"/>
      <c r="B939" s="43">
        <v>11</v>
      </c>
      <c r="C939" s="63" t="s">
        <v>25</v>
      </c>
      <c r="D939" s="73">
        <v>4227</v>
      </c>
      <c r="E939" s="32" t="s">
        <v>132</v>
      </c>
      <c r="F939" s="113"/>
      <c r="G939" s="1"/>
      <c r="H939" s="1"/>
      <c r="I939" s="1"/>
      <c r="J939" s="1"/>
      <c r="K939" s="1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>
      <c r="A940" s="24"/>
      <c r="B940" s="25">
        <v>11</v>
      </c>
      <c r="C940" s="112" t="s">
        <v>25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57"/>
      <c r="W940" s="57"/>
      <c r="X940" s="57"/>
      <c r="Y940" s="12"/>
    </row>
    <row r="941" spans="1:25" ht="15.75" hidden="1">
      <c r="A941" s="43"/>
      <c r="B941" s="44">
        <v>11</v>
      </c>
      <c r="C941" s="112" t="s">
        <v>25</v>
      </c>
      <c r="D941" s="46">
        <v>4262</v>
      </c>
      <c r="E941" s="38" t="s">
        <v>148</v>
      </c>
      <c r="F941" s="32"/>
      <c r="G941" s="1"/>
      <c r="H941" s="1"/>
      <c r="I941" s="1"/>
      <c r="J941" s="1"/>
      <c r="K941" s="1"/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>
      <c r="A942" s="430" t="s">
        <v>86</v>
      </c>
      <c r="B942" s="430"/>
      <c r="C942" s="430"/>
      <c r="D942" s="430"/>
      <c r="E942" s="430"/>
      <c r="F942" s="430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>
      <c r="A943" s="431" t="s">
        <v>532</v>
      </c>
      <c r="B943" s="431"/>
      <c r="C943" s="431"/>
      <c r="D943" s="431"/>
      <c r="E943" s="20" t="s">
        <v>264</v>
      </c>
      <c r="F943" s="51" t="s">
        <v>449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>
      <c r="A944" s="24" t="s">
        <v>89</v>
      </c>
      <c r="B944" s="25">
        <v>11</v>
      </c>
      <c r="C944" s="26" t="s">
        <v>25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57">
        <v>3100000</v>
      </c>
      <c r="W944" s="57"/>
      <c r="X944" s="57"/>
      <c r="Y944" s="12" t="s">
        <v>578</v>
      </c>
    </row>
    <row r="945" spans="1:25" ht="15.75" hidden="1">
      <c r="A945" s="28" t="s">
        <v>89</v>
      </c>
      <c r="B945" s="29">
        <v>11</v>
      </c>
      <c r="C945" s="30" t="s">
        <v>25</v>
      </c>
      <c r="D945" s="31">
        <v>3111</v>
      </c>
      <c r="E945" s="32" t="s">
        <v>19</v>
      </c>
      <c r="F945" s="32"/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98">
        <v>2700000</v>
      </c>
      <c r="P945" s="1">
        <f>O945</f>
        <v>2700000</v>
      </c>
      <c r="Q945" s="1">
        <v>2600000</v>
      </c>
      <c r="R945" s="98">
        <v>2700000</v>
      </c>
      <c r="S945" s="1">
        <f>R945</f>
        <v>2700000</v>
      </c>
      <c r="T945" s="98">
        <v>2700000</v>
      </c>
      <c r="U945" s="1">
        <f>T945</f>
        <v>2700000</v>
      </c>
      <c r="V945" s="57">
        <f>O944+O948+O950</f>
        <v>3100000</v>
      </c>
      <c r="Y945" s="12" t="s">
        <v>579</v>
      </c>
    </row>
    <row r="946" spans="1:25" hidden="1">
      <c r="A946" s="28" t="s">
        <v>89</v>
      </c>
      <c r="B946" s="29">
        <v>11</v>
      </c>
      <c r="C946" s="30" t="s">
        <v>25</v>
      </c>
      <c r="D946" s="31">
        <v>3113</v>
      </c>
      <c r="E946" s="32" t="s">
        <v>20</v>
      </c>
      <c r="F946" s="32"/>
      <c r="G946" s="1">
        <v>5000</v>
      </c>
      <c r="H946" s="1">
        <v>5000</v>
      </c>
      <c r="I946" s="1">
        <v>5000</v>
      </c>
      <c r="J946" s="1">
        <v>5000</v>
      </c>
      <c r="K946" s="1"/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76">
        <f>V944-V945</f>
        <v>0</v>
      </c>
      <c r="Y946" s="75" t="s">
        <v>570</v>
      </c>
    </row>
    <row r="947" spans="1:25" hidden="1">
      <c r="A947" s="28" t="s">
        <v>89</v>
      </c>
      <c r="B947" s="29">
        <v>11</v>
      </c>
      <c r="C947" s="30" t="s">
        <v>25</v>
      </c>
      <c r="D947" s="31">
        <v>3114</v>
      </c>
      <c r="E947" s="32" t="s">
        <v>21</v>
      </c>
      <c r="F947" s="32"/>
      <c r="G947" s="1">
        <v>5000</v>
      </c>
      <c r="H947" s="1">
        <v>5000</v>
      </c>
      <c r="I947" s="1">
        <v>5000</v>
      </c>
      <c r="J947" s="1">
        <v>5000</v>
      </c>
      <c r="K947" s="1"/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>
      <c r="A948" s="24" t="s">
        <v>89</v>
      </c>
      <c r="B948" s="25">
        <v>11</v>
      </c>
      <c r="C948" s="26" t="s">
        <v>25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57"/>
      <c r="W948" s="57"/>
      <c r="X948" s="57"/>
      <c r="Y948" s="12"/>
    </row>
    <row r="949" spans="1:25" hidden="1">
      <c r="A949" s="28" t="s">
        <v>89</v>
      </c>
      <c r="B949" s="29">
        <v>11</v>
      </c>
      <c r="C949" s="30" t="s">
        <v>25</v>
      </c>
      <c r="D949" s="31">
        <v>3121</v>
      </c>
      <c r="E949" s="32" t="s">
        <v>138</v>
      </c>
      <c r="F949" s="32"/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>
      <c r="A950" s="24" t="s">
        <v>89</v>
      </c>
      <c r="B950" s="25">
        <v>11</v>
      </c>
      <c r="C950" s="26" t="s">
        <v>25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57"/>
      <c r="W950" s="57"/>
      <c r="X950" s="57"/>
      <c r="Y950" s="12"/>
    </row>
    <row r="951" spans="1:25" hidden="1">
      <c r="A951" s="28" t="s">
        <v>89</v>
      </c>
      <c r="B951" s="29">
        <v>11</v>
      </c>
      <c r="C951" s="30" t="s">
        <v>25</v>
      </c>
      <c r="D951" s="31">
        <v>3132</v>
      </c>
      <c r="E951" s="32" t="s">
        <v>280</v>
      </c>
      <c r="F951" s="32"/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>
      <c r="A952" s="28" t="s">
        <v>89</v>
      </c>
      <c r="B952" s="29">
        <v>11</v>
      </c>
      <c r="C952" s="30" t="s">
        <v>25</v>
      </c>
      <c r="D952" s="31">
        <v>3133</v>
      </c>
      <c r="E952" s="32" t="s">
        <v>258</v>
      </c>
      <c r="F952" s="32"/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>
      <c r="A953" s="24" t="s">
        <v>89</v>
      </c>
      <c r="B953" s="25">
        <v>11</v>
      </c>
      <c r="C953" s="26" t="s">
        <v>25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57"/>
      <c r="W953" s="57"/>
      <c r="X953" s="57"/>
      <c r="Y953" s="12"/>
    </row>
    <row r="954" spans="1:25" hidden="1">
      <c r="A954" s="28" t="s">
        <v>89</v>
      </c>
      <c r="B954" s="29">
        <v>11</v>
      </c>
      <c r="C954" s="30" t="s">
        <v>25</v>
      </c>
      <c r="D954" s="31">
        <v>3211</v>
      </c>
      <c r="E954" s="32" t="s">
        <v>110</v>
      </c>
      <c r="F954" s="32"/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>
      <c r="A955" s="28" t="s">
        <v>89</v>
      </c>
      <c r="B955" s="29">
        <v>11</v>
      </c>
      <c r="C955" s="30" t="s">
        <v>25</v>
      </c>
      <c r="D955" s="31">
        <v>3212</v>
      </c>
      <c r="E955" s="32" t="s">
        <v>111</v>
      </c>
      <c r="F955" s="32"/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>
      <c r="A956" s="28" t="s">
        <v>89</v>
      </c>
      <c r="B956" s="29">
        <v>11</v>
      </c>
      <c r="C956" s="30" t="s">
        <v>25</v>
      </c>
      <c r="D956" s="31">
        <v>3213</v>
      </c>
      <c r="E956" s="32" t="s">
        <v>112</v>
      </c>
      <c r="F956" s="32"/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>
      <c r="A957" s="28" t="s">
        <v>89</v>
      </c>
      <c r="B957" s="29">
        <v>11</v>
      </c>
      <c r="C957" s="30" t="s">
        <v>25</v>
      </c>
      <c r="D957" s="31">
        <v>3214</v>
      </c>
      <c r="E957" s="32" t="s">
        <v>234</v>
      </c>
      <c r="F957" s="32"/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>
      <c r="A958" s="24" t="s">
        <v>89</v>
      </c>
      <c r="B958" s="25">
        <v>11</v>
      </c>
      <c r="C958" s="26" t="s">
        <v>25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57"/>
      <c r="W958" s="57"/>
      <c r="X958" s="57"/>
      <c r="Y958" s="12"/>
    </row>
    <row r="959" spans="1:25" hidden="1">
      <c r="A959" s="28" t="s">
        <v>89</v>
      </c>
      <c r="B959" s="29">
        <v>11</v>
      </c>
      <c r="C959" s="30" t="s">
        <v>25</v>
      </c>
      <c r="D959" s="31">
        <v>3221</v>
      </c>
      <c r="E959" s="32" t="s">
        <v>146</v>
      </c>
      <c r="F959" s="32"/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>
      <c r="A960" s="28" t="s">
        <v>89</v>
      </c>
      <c r="B960" s="29">
        <v>11</v>
      </c>
      <c r="C960" s="30" t="s">
        <v>25</v>
      </c>
      <c r="D960" s="31">
        <v>3222</v>
      </c>
      <c r="E960" s="32" t="s">
        <v>114</v>
      </c>
      <c r="F960" s="32"/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>
      <c r="A961" s="28" t="s">
        <v>89</v>
      </c>
      <c r="B961" s="29">
        <v>11</v>
      </c>
      <c r="C961" s="30" t="s">
        <v>25</v>
      </c>
      <c r="D961" s="31">
        <v>3223</v>
      </c>
      <c r="E961" s="32" t="s">
        <v>115</v>
      </c>
      <c r="F961" s="32"/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>
      <c r="A962" s="28" t="s">
        <v>89</v>
      </c>
      <c r="B962" s="29">
        <v>11</v>
      </c>
      <c r="C962" s="30" t="s">
        <v>25</v>
      </c>
      <c r="D962" s="31">
        <v>3224</v>
      </c>
      <c r="E962" s="32" t="s">
        <v>144</v>
      </c>
      <c r="F962" s="32"/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>
      <c r="A963" s="28" t="s">
        <v>89</v>
      </c>
      <c r="B963" s="29">
        <v>11</v>
      </c>
      <c r="C963" s="30" t="s">
        <v>25</v>
      </c>
      <c r="D963" s="31">
        <v>3225</v>
      </c>
      <c r="E963" s="32" t="s">
        <v>151</v>
      </c>
      <c r="F963" s="32"/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>
      <c r="A964" s="28" t="s">
        <v>89</v>
      </c>
      <c r="B964" s="29">
        <v>11</v>
      </c>
      <c r="C964" s="30" t="s">
        <v>25</v>
      </c>
      <c r="D964" s="31">
        <v>3227</v>
      </c>
      <c r="E964" s="32" t="s">
        <v>245</v>
      </c>
      <c r="F964" s="32"/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>
      <c r="A965" s="24" t="s">
        <v>89</v>
      </c>
      <c r="B965" s="25">
        <v>11</v>
      </c>
      <c r="C965" s="26" t="s">
        <v>25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57"/>
      <c r="W965" s="57"/>
      <c r="X965" s="57"/>
      <c r="Y965" s="12"/>
    </row>
    <row r="966" spans="1:25" hidden="1">
      <c r="A966" s="28" t="s">
        <v>89</v>
      </c>
      <c r="B966" s="29">
        <v>11</v>
      </c>
      <c r="C966" s="30" t="s">
        <v>25</v>
      </c>
      <c r="D966" s="31">
        <v>3231</v>
      </c>
      <c r="E966" s="32" t="s">
        <v>117</v>
      </c>
      <c r="F966" s="32"/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>
      <c r="A967" s="28" t="s">
        <v>89</v>
      </c>
      <c r="B967" s="29">
        <v>11</v>
      </c>
      <c r="C967" s="30" t="s">
        <v>25</v>
      </c>
      <c r="D967" s="31">
        <v>3232</v>
      </c>
      <c r="E967" s="32" t="s">
        <v>118</v>
      </c>
      <c r="F967" s="32"/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98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>
      <c r="A968" s="28" t="s">
        <v>89</v>
      </c>
      <c r="B968" s="29">
        <v>11</v>
      </c>
      <c r="C968" s="30" t="s">
        <v>25</v>
      </c>
      <c r="D968" s="31">
        <v>3233</v>
      </c>
      <c r="E968" s="32" t="s">
        <v>119</v>
      </c>
      <c r="F968" s="32"/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>
      <c r="A969" s="28" t="s">
        <v>89</v>
      </c>
      <c r="B969" s="29">
        <v>11</v>
      </c>
      <c r="C969" s="30" t="s">
        <v>25</v>
      </c>
      <c r="D969" s="31">
        <v>3234</v>
      </c>
      <c r="E969" s="32" t="s">
        <v>120</v>
      </c>
      <c r="F969" s="32"/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>
      <c r="A970" s="28" t="s">
        <v>89</v>
      </c>
      <c r="B970" s="29">
        <v>11</v>
      </c>
      <c r="C970" s="30" t="s">
        <v>25</v>
      </c>
      <c r="D970" s="31">
        <v>3235</v>
      </c>
      <c r="E970" s="32" t="s">
        <v>42</v>
      </c>
      <c r="F970" s="32"/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98">
        <f>45000+40000</f>
        <v>85000</v>
      </c>
      <c r="P970" s="1">
        <f t="shared" si="490"/>
        <v>85000</v>
      </c>
      <c r="Q970" s="1">
        <v>45000</v>
      </c>
      <c r="R970" s="98">
        <v>45000</v>
      </c>
      <c r="S970" s="1">
        <f t="shared" si="491"/>
        <v>45000</v>
      </c>
      <c r="T970" s="98">
        <v>46000</v>
      </c>
      <c r="U970" s="1">
        <f t="shared" si="492"/>
        <v>46000</v>
      </c>
    </row>
    <row r="971" spans="1:25" hidden="1">
      <c r="A971" s="28" t="s">
        <v>89</v>
      </c>
      <c r="B971" s="29">
        <v>11</v>
      </c>
      <c r="C971" s="30" t="s">
        <v>25</v>
      </c>
      <c r="D971" s="31">
        <v>3236</v>
      </c>
      <c r="E971" s="32" t="s">
        <v>121</v>
      </c>
      <c r="F971" s="32"/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98">
        <v>20000</v>
      </c>
      <c r="P971" s="1">
        <f t="shared" si="490"/>
        <v>20000</v>
      </c>
      <c r="Q971" s="1">
        <v>20000</v>
      </c>
      <c r="R971" s="98">
        <v>20000</v>
      </c>
      <c r="S971" s="1">
        <f t="shared" si="491"/>
        <v>20000</v>
      </c>
      <c r="T971" s="98">
        <v>20000</v>
      </c>
      <c r="U971" s="1">
        <f t="shared" si="492"/>
        <v>20000</v>
      </c>
    </row>
    <row r="972" spans="1:25" hidden="1">
      <c r="A972" s="28" t="s">
        <v>89</v>
      </c>
      <c r="B972" s="29">
        <v>11</v>
      </c>
      <c r="C972" s="30" t="s">
        <v>25</v>
      </c>
      <c r="D972" s="31">
        <v>3237</v>
      </c>
      <c r="E972" s="32" t="s">
        <v>36</v>
      </c>
      <c r="F972" s="32"/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>
      <c r="A973" s="28" t="s">
        <v>89</v>
      </c>
      <c r="B973" s="29">
        <v>11</v>
      </c>
      <c r="C973" s="30" t="s">
        <v>25</v>
      </c>
      <c r="D973" s="31">
        <v>3238</v>
      </c>
      <c r="E973" s="32" t="s">
        <v>122</v>
      </c>
      <c r="F973" s="32"/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>
      <c r="A974" s="28" t="s">
        <v>89</v>
      </c>
      <c r="B974" s="29">
        <v>11</v>
      </c>
      <c r="C974" s="30" t="s">
        <v>25</v>
      </c>
      <c r="D974" s="31">
        <v>3239</v>
      </c>
      <c r="E974" s="32" t="s">
        <v>41</v>
      </c>
      <c r="F974" s="32"/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>
      <c r="A975" s="24" t="s">
        <v>89</v>
      </c>
      <c r="B975" s="25">
        <v>11</v>
      </c>
      <c r="C975" s="26" t="s">
        <v>25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57"/>
      <c r="W975" s="57"/>
      <c r="X975" s="57"/>
      <c r="Y975" s="12"/>
    </row>
    <row r="976" spans="1:25" ht="30" hidden="1">
      <c r="A976" s="28" t="s">
        <v>89</v>
      </c>
      <c r="B976" s="29">
        <v>11</v>
      </c>
      <c r="C976" s="30" t="s">
        <v>25</v>
      </c>
      <c r="D976" s="31">
        <v>3241</v>
      </c>
      <c r="E976" s="32" t="s">
        <v>238</v>
      </c>
      <c r="F976" s="32"/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>
      <c r="A977" s="24" t="s">
        <v>89</v>
      </c>
      <c r="B977" s="25">
        <v>11</v>
      </c>
      <c r="C977" s="26" t="s">
        <v>25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57"/>
      <c r="W977" s="57"/>
      <c r="X977" s="57"/>
      <c r="Y977" s="12"/>
    </row>
    <row r="978" spans="1:25" ht="30" hidden="1">
      <c r="A978" s="28" t="s">
        <v>89</v>
      </c>
      <c r="B978" s="29">
        <v>11</v>
      </c>
      <c r="C978" s="30" t="s">
        <v>25</v>
      </c>
      <c r="D978" s="31">
        <v>3291</v>
      </c>
      <c r="E978" s="32" t="s">
        <v>152</v>
      </c>
      <c r="F978" s="32"/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>
      <c r="A979" s="28" t="s">
        <v>89</v>
      </c>
      <c r="B979" s="29">
        <v>11</v>
      </c>
      <c r="C979" s="30" t="s">
        <v>25</v>
      </c>
      <c r="D979" s="31">
        <v>3292</v>
      </c>
      <c r="E979" s="32" t="s">
        <v>123</v>
      </c>
      <c r="F979" s="32"/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>
      <c r="A980" s="28" t="s">
        <v>89</v>
      </c>
      <c r="B980" s="29">
        <v>11</v>
      </c>
      <c r="C980" s="30" t="s">
        <v>25</v>
      </c>
      <c r="D980" s="31">
        <v>3293</v>
      </c>
      <c r="E980" s="32" t="s">
        <v>124</v>
      </c>
      <c r="F980" s="32"/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>
      <c r="A981" s="28" t="s">
        <v>89</v>
      </c>
      <c r="B981" s="29">
        <v>11</v>
      </c>
      <c r="C981" s="30" t="s">
        <v>25</v>
      </c>
      <c r="D981" s="31">
        <v>3295</v>
      </c>
      <c r="E981" s="32" t="s">
        <v>237</v>
      </c>
      <c r="F981" s="32"/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>
      <c r="A982" s="28" t="s">
        <v>89</v>
      </c>
      <c r="B982" s="29">
        <v>11</v>
      </c>
      <c r="C982" s="30" t="s">
        <v>25</v>
      </c>
      <c r="D982" s="31">
        <v>3299</v>
      </c>
      <c r="E982" s="32" t="s">
        <v>125</v>
      </c>
      <c r="F982" s="32"/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>
      <c r="A983" s="24" t="s">
        <v>89</v>
      </c>
      <c r="B983" s="25">
        <v>11</v>
      </c>
      <c r="C983" s="26" t="s">
        <v>25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57"/>
      <c r="W983" s="57"/>
      <c r="X983" s="57"/>
      <c r="Y983" s="12"/>
    </row>
    <row r="984" spans="1:25" hidden="1">
      <c r="A984" s="28" t="s">
        <v>89</v>
      </c>
      <c r="B984" s="29">
        <v>11</v>
      </c>
      <c r="C984" s="30" t="s">
        <v>25</v>
      </c>
      <c r="D984" s="31">
        <v>3431</v>
      </c>
      <c r="E984" s="32" t="s">
        <v>153</v>
      </c>
      <c r="F984" s="32"/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>
      <c r="A985" s="28" t="s">
        <v>89</v>
      </c>
      <c r="B985" s="29">
        <v>11</v>
      </c>
      <c r="C985" s="30" t="s">
        <v>25</v>
      </c>
      <c r="D985" s="31">
        <v>3433</v>
      </c>
      <c r="E985" s="32" t="s">
        <v>126</v>
      </c>
      <c r="F985" s="32"/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>
      <c r="A986" s="28" t="s">
        <v>89</v>
      </c>
      <c r="B986" s="29">
        <v>11</v>
      </c>
      <c r="C986" s="30" t="s">
        <v>25</v>
      </c>
      <c r="D986" s="31">
        <v>3434</v>
      </c>
      <c r="E986" s="32" t="s">
        <v>127</v>
      </c>
      <c r="F986" s="32"/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>
      <c r="A987" s="141" t="s">
        <v>89</v>
      </c>
      <c r="B987" s="142">
        <v>11</v>
      </c>
      <c r="C987" s="99" t="s">
        <v>25</v>
      </c>
      <c r="D987" s="100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57"/>
      <c r="W987" s="57"/>
      <c r="X987" s="57"/>
      <c r="Y987" s="12"/>
    </row>
    <row r="988" spans="1:25" ht="30" hidden="1">
      <c r="A988" s="43" t="s">
        <v>89</v>
      </c>
      <c r="B988" s="44">
        <v>11</v>
      </c>
      <c r="C988" s="45" t="s">
        <v>25</v>
      </c>
      <c r="D988" s="46">
        <v>3861</v>
      </c>
      <c r="E988" s="38" t="s">
        <v>554</v>
      </c>
      <c r="F988" s="32"/>
      <c r="G988" s="1"/>
      <c r="H988" s="1"/>
      <c r="I988" s="1"/>
      <c r="J988" s="1"/>
      <c r="K988" s="1"/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>
      <c r="A989" s="24" t="s">
        <v>89</v>
      </c>
      <c r="B989" s="25">
        <v>11</v>
      </c>
      <c r="C989" s="26" t="s">
        <v>25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57"/>
      <c r="W989" s="57"/>
      <c r="X989" s="57"/>
      <c r="Y989" s="12"/>
    </row>
    <row r="990" spans="1:25" hidden="1">
      <c r="A990" s="28" t="s">
        <v>89</v>
      </c>
      <c r="B990" s="29">
        <v>11</v>
      </c>
      <c r="C990" s="30" t="s">
        <v>25</v>
      </c>
      <c r="D990" s="31">
        <v>4123</v>
      </c>
      <c r="E990" s="32" t="s">
        <v>133</v>
      </c>
      <c r="F990" s="32"/>
      <c r="G990" s="1"/>
      <c r="H990" s="1"/>
      <c r="I990" s="1"/>
      <c r="J990" s="1"/>
      <c r="K990" s="1"/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>
      <c r="A991" s="24" t="s">
        <v>89</v>
      </c>
      <c r="B991" s="25">
        <v>11</v>
      </c>
      <c r="C991" s="26" t="s">
        <v>25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57"/>
      <c r="W991" s="57"/>
      <c r="X991" s="57"/>
      <c r="Y991" s="12"/>
    </row>
    <row r="992" spans="1:25" hidden="1">
      <c r="A992" s="28" t="s">
        <v>89</v>
      </c>
      <c r="B992" s="29">
        <v>11</v>
      </c>
      <c r="C992" s="30" t="s">
        <v>25</v>
      </c>
      <c r="D992" s="31">
        <v>4221</v>
      </c>
      <c r="E992" s="32" t="s">
        <v>129</v>
      </c>
      <c r="F992" s="32"/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>
      <c r="A993" s="28" t="s">
        <v>89</v>
      </c>
      <c r="B993" s="29">
        <v>11</v>
      </c>
      <c r="C993" s="30" t="s">
        <v>25</v>
      </c>
      <c r="D993" s="31">
        <v>4222</v>
      </c>
      <c r="E993" s="32" t="s">
        <v>130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57"/>
      <c r="W993" s="57"/>
      <c r="X993" s="57"/>
      <c r="Y993" s="12"/>
    </row>
    <row r="994" spans="1:25" hidden="1">
      <c r="A994" s="28" t="s">
        <v>89</v>
      </c>
      <c r="B994" s="29">
        <v>11</v>
      </c>
      <c r="C994" s="30" t="s">
        <v>25</v>
      </c>
      <c r="D994" s="31">
        <v>4223</v>
      </c>
      <c r="E994" s="32" t="s">
        <v>131</v>
      </c>
      <c r="F994" s="32"/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>
      <c r="A995" s="28" t="s">
        <v>89</v>
      </c>
      <c r="B995" s="29">
        <v>11</v>
      </c>
      <c r="C995" s="30" t="s">
        <v>25</v>
      </c>
      <c r="D995" s="31">
        <v>4225</v>
      </c>
      <c r="E995" s="32" t="s">
        <v>134</v>
      </c>
      <c r="F995" s="32"/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>
      <c r="A996" s="28" t="s">
        <v>89</v>
      </c>
      <c r="B996" s="29">
        <v>11</v>
      </c>
      <c r="C996" s="30" t="s">
        <v>25</v>
      </c>
      <c r="D996" s="31">
        <v>4227</v>
      </c>
      <c r="E996" s="32" t="s">
        <v>132</v>
      </c>
      <c r="F996" s="32"/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>
      <c r="A997" s="24" t="s">
        <v>89</v>
      </c>
      <c r="B997" s="25">
        <v>11</v>
      </c>
      <c r="C997" s="26" t="s">
        <v>25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57"/>
      <c r="W997" s="57"/>
      <c r="X997" s="57"/>
      <c r="Y997" s="12"/>
    </row>
    <row r="998" spans="1:25" s="41" customFormat="1" ht="15.75" hidden="1">
      <c r="A998" s="28" t="s">
        <v>89</v>
      </c>
      <c r="B998" s="29">
        <v>11</v>
      </c>
      <c r="C998" s="30" t="s">
        <v>25</v>
      </c>
      <c r="D998" s="31">
        <v>4262</v>
      </c>
      <c r="E998" s="32" t="s">
        <v>135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125"/>
      <c r="W998" s="125"/>
      <c r="X998" s="125"/>
      <c r="Y998" s="134"/>
    </row>
    <row r="999" spans="1:25" s="41" customFormat="1" ht="15.75" hidden="1">
      <c r="A999" s="24" t="s">
        <v>89</v>
      </c>
      <c r="B999" s="25">
        <v>43</v>
      </c>
      <c r="C999" s="26" t="s">
        <v>25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125"/>
      <c r="W999" s="125"/>
      <c r="X999" s="125"/>
      <c r="Y999" s="134"/>
    </row>
    <row r="1000" spans="1:25" s="41" customFormat="1" ht="30" hidden="1">
      <c r="A1000" s="28" t="s">
        <v>89</v>
      </c>
      <c r="B1000" s="29">
        <v>43</v>
      </c>
      <c r="C1000" s="30" t="s">
        <v>25</v>
      </c>
      <c r="D1000" s="31">
        <v>3241</v>
      </c>
      <c r="E1000" s="32" t="s">
        <v>238</v>
      </c>
      <c r="F1000" s="32"/>
      <c r="G1000" s="1"/>
      <c r="H1000" s="1"/>
      <c r="I1000" s="1">
        <v>0</v>
      </c>
      <c r="J1000" s="37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7"/>
      <c r="Q1000" s="1"/>
      <c r="R1000" s="1"/>
      <c r="S1000" s="37"/>
      <c r="T1000" s="1"/>
      <c r="U1000" s="37"/>
      <c r="V1000" s="125"/>
      <c r="W1000" s="125"/>
      <c r="X1000" s="125"/>
      <c r="Y1000" s="134"/>
    </row>
    <row r="1001" spans="1:25" s="39" customFormat="1" ht="94.5">
      <c r="A1001" s="431" t="s">
        <v>533</v>
      </c>
      <c r="B1001" s="432"/>
      <c r="C1001" s="432"/>
      <c r="D1001" s="432"/>
      <c r="E1001" s="20" t="s">
        <v>35</v>
      </c>
      <c r="F1001" s="51" t="s">
        <v>449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124"/>
      <c r="W1001" s="124"/>
      <c r="X1001" s="124"/>
      <c r="Y1001" s="133"/>
    </row>
    <row r="1002" spans="1:25" s="41" customFormat="1" ht="15.75" hidden="1">
      <c r="A1002" s="24" t="s">
        <v>309</v>
      </c>
      <c r="B1002" s="25">
        <v>11</v>
      </c>
      <c r="C1002" s="24" t="s">
        <v>25</v>
      </c>
      <c r="D1002" s="42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125"/>
      <c r="W1002" s="125"/>
      <c r="X1002" s="125"/>
      <c r="Y1002" s="134"/>
    </row>
    <row r="1003" spans="1:25" hidden="1">
      <c r="A1003" s="28" t="s">
        <v>309</v>
      </c>
      <c r="B1003" s="29">
        <v>11</v>
      </c>
      <c r="C1003" s="28" t="s">
        <v>25</v>
      </c>
      <c r="D1003" s="56">
        <v>3232</v>
      </c>
      <c r="E1003" s="32" t="s">
        <v>118</v>
      </c>
      <c r="F1003" s="32"/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>
      <c r="A1004" s="28" t="s">
        <v>309</v>
      </c>
      <c r="B1004" s="29">
        <v>11</v>
      </c>
      <c r="C1004" s="28" t="s">
        <v>25</v>
      </c>
      <c r="D1004" s="56">
        <v>3235</v>
      </c>
      <c r="E1004" s="32" t="s">
        <v>42</v>
      </c>
      <c r="F1004" s="32"/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>
      <c r="A1005" s="24" t="s">
        <v>309</v>
      </c>
      <c r="B1005" s="25">
        <v>11</v>
      </c>
      <c r="C1005" s="24" t="s">
        <v>25</v>
      </c>
      <c r="D1005" s="42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57"/>
      <c r="W1005" s="57"/>
      <c r="X1005" s="57"/>
      <c r="Y1005" s="12"/>
    </row>
    <row r="1006" spans="1:25" hidden="1">
      <c r="A1006" s="28" t="s">
        <v>309</v>
      </c>
      <c r="B1006" s="29">
        <v>11</v>
      </c>
      <c r="C1006" s="28" t="s">
        <v>25</v>
      </c>
      <c r="D1006" s="31">
        <v>3292</v>
      </c>
      <c r="E1006" s="32" t="s">
        <v>123</v>
      </c>
      <c r="F1006" s="32"/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>
      <c r="A1007" s="432" t="s">
        <v>534</v>
      </c>
      <c r="B1007" s="432"/>
      <c r="C1007" s="432"/>
      <c r="D1007" s="432"/>
      <c r="E1007" s="20" t="s">
        <v>292</v>
      </c>
      <c r="F1007" s="51" t="s">
        <v>449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>
      <c r="A1008" s="24" t="s">
        <v>291</v>
      </c>
      <c r="B1008" s="25">
        <v>11</v>
      </c>
      <c r="C1008" s="52" t="s">
        <v>25</v>
      </c>
      <c r="D1008" s="42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57"/>
      <c r="W1008" s="57"/>
      <c r="X1008" s="57"/>
      <c r="Y1008" s="12"/>
    </row>
    <row r="1009" spans="1:25" ht="30" hidden="1">
      <c r="A1009" s="28" t="s">
        <v>291</v>
      </c>
      <c r="B1009" s="29">
        <v>11</v>
      </c>
      <c r="C1009" s="53" t="s">
        <v>25</v>
      </c>
      <c r="D1009" s="31">
        <v>4233</v>
      </c>
      <c r="E1009" s="32" t="s">
        <v>142</v>
      </c>
      <c r="F1009" s="38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>
      <c r="A1010" s="431" t="s">
        <v>535</v>
      </c>
      <c r="B1010" s="431"/>
      <c r="C1010" s="431"/>
      <c r="D1010" s="431"/>
      <c r="E1010" s="20" t="s">
        <v>92</v>
      </c>
      <c r="F1010" s="51" t="s">
        <v>449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>
      <c r="A1011" s="24" t="s">
        <v>75</v>
      </c>
      <c r="B1011" s="25">
        <v>11</v>
      </c>
      <c r="C1011" s="52" t="s">
        <v>25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78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57"/>
      <c r="W1011" s="57"/>
      <c r="X1011" s="57"/>
      <c r="Y1011" s="12"/>
    </row>
    <row r="1012" spans="1:25" hidden="1">
      <c r="A1012" s="28" t="s">
        <v>75</v>
      </c>
      <c r="B1012" s="29">
        <v>11</v>
      </c>
      <c r="C1012" s="53" t="s">
        <v>25</v>
      </c>
      <c r="D1012" s="31">
        <v>3231</v>
      </c>
      <c r="E1012" s="32" t="s">
        <v>117</v>
      </c>
      <c r="F1012" s="32"/>
      <c r="G1012" s="1"/>
      <c r="H1012" s="1"/>
      <c r="I1012" s="1"/>
      <c r="J1012" s="1"/>
      <c r="K1012" s="1"/>
      <c r="L1012" s="77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>
      <c r="A1013" s="28" t="s">
        <v>75</v>
      </c>
      <c r="B1013" s="29">
        <v>11</v>
      </c>
      <c r="C1013" s="53" t="s">
        <v>25</v>
      </c>
      <c r="D1013" s="31">
        <v>3232</v>
      </c>
      <c r="E1013" s="32" t="s">
        <v>118</v>
      </c>
      <c r="F1013" s="32"/>
      <c r="G1013" s="76">
        <v>5500000</v>
      </c>
      <c r="H1013" s="76">
        <v>5500000</v>
      </c>
      <c r="I1013" s="76">
        <v>5500000</v>
      </c>
      <c r="J1013" s="76">
        <v>5500000</v>
      </c>
      <c r="K1013" s="76">
        <v>5486557.0899999999</v>
      </c>
      <c r="L1013" s="77">
        <f t="shared" si="509"/>
        <v>99.755583454545445</v>
      </c>
      <c r="M1013" s="76">
        <v>6150000</v>
      </c>
      <c r="N1013" s="76">
        <v>6150000</v>
      </c>
      <c r="O1013" s="76">
        <v>5900000</v>
      </c>
      <c r="P1013" s="76">
        <f t="shared" ref="P1013:P1026" si="515">O1013</f>
        <v>5900000</v>
      </c>
      <c r="Q1013" s="76">
        <v>6014875</v>
      </c>
      <c r="R1013" s="76">
        <v>6000000</v>
      </c>
      <c r="S1013" s="76">
        <f>R1013</f>
        <v>6000000</v>
      </c>
      <c r="T1013" s="76">
        <v>6600000</v>
      </c>
      <c r="U1013" s="76">
        <f>T1013</f>
        <v>6600000</v>
      </c>
    </row>
    <row r="1014" spans="1:25" hidden="1">
      <c r="A1014" s="28" t="s">
        <v>75</v>
      </c>
      <c r="B1014" s="29">
        <v>11</v>
      </c>
      <c r="C1014" s="53" t="s">
        <v>25</v>
      </c>
      <c r="D1014" s="31">
        <v>3235</v>
      </c>
      <c r="E1014" s="32" t="s">
        <v>42</v>
      </c>
      <c r="F1014" s="32"/>
      <c r="M1014" s="76"/>
      <c r="N1014" s="76"/>
      <c r="O1014" s="76">
        <v>310000</v>
      </c>
      <c r="P1014" s="76">
        <f>O1014</f>
        <v>310000</v>
      </c>
      <c r="Q1014" s="76"/>
      <c r="R1014" s="76">
        <v>310000</v>
      </c>
      <c r="S1014" s="76">
        <f>R1014</f>
        <v>310000</v>
      </c>
      <c r="T1014" s="76">
        <v>310000</v>
      </c>
      <c r="U1014" s="76">
        <f>T1014</f>
        <v>310000</v>
      </c>
    </row>
    <row r="1015" spans="1:25" s="23" customFormat="1" ht="15.75" hidden="1">
      <c r="A1015" s="24" t="s">
        <v>75</v>
      </c>
      <c r="B1015" s="25">
        <v>11</v>
      </c>
      <c r="C1015" s="52" t="s">
        <v>25</v>
      </c>
      <c r="D1015" s="27">
        <v>363</v>
      </c>
      <c r="E1015" s="20"/>
      <c r="F1015" s="20"/>
      <c r="G1015" s="57">
        <f>SUM(G1016:G1017)</f>
        <v>200000</v>
      </c>
      <c r="H1015" s="57">
        <f t="shared" ref="H1015:U1015" si="516">SUM(H1016:H1017)</f>
        <v>200000</v>
      </c>
      <c r="I1015" s="57">
        <f t="shared" si="516"/>
        <v>200000</v>
      </c>
      <c r="J1015" s="57">
        <f t="shared" si="516"/>
        <v>200000</v>
      </c>
      <c r="K1015" s="57">
        <f t="shared" si="516"/>
        <v>0</v>
      </c>
      <c r="L1015" s="78">
        <f t="shared" si="509"/>
        <v>0</v>
      </c>
      <c r="M1015" s="57">
        <f t="shared" si="516"/>
        <v>200000</v>
      </c>
      <c r="N1015" s="57">
        <f t="shared" si="516"/>
        <v>200000</v>
      </c>
      <c r="O1015" s="57">
        <f t="shared" si="516"/>
        <v>20000</v>
      </c>
      <c r="P1015" s="57">
        <f t="shared" si="516"/>
        <v>20000</v>
      </c>
      <c r="Q1015" s="57">
        <f t="shared" si="516"/>
        <v>250000</v>
      </c>
      <c r="R1015" s="57">
        <f t="shared" si="516"/>
        <v>260000</v>
      </c>
      <c r="S1015" s="57">
        <f t="shared" si="516"/>
        <v>260000</v>
      </c>
      <c r="T1015" s="57">
        <f t="shared" si="516"/>
        <v>260000</v>
      </c>
      <c r="U1015" s="57">
        <f t="shared" si="516"/>
        <v>260000</v>
      </c>
      <c r="V1015" s="57"/>
      <c r="W1015" s="57"/>
      <c r="X1015" s="57"/>
      <c r="Y1015" s="12"/>
    </row>
    <row r="1016" spans="1:25" ht="30" hidden="1">
      <c r="A1016" s="28" t="s">
        <v>75</v>
      </c>
      <c r="B1016" s="29">
        <v>11</v>
      </c>
      <c r="C1016" s="53" t="s">
        <v>25</v>
      </c>
      <c r="D1016" s="31">
        <v>3631</v>
      </c>
      <c r="E1016" s="32" t="s">
        <v>404</v>
      </c>
      <c r="F1016" s="32"/>
      <c r="L1016" s="77" t="str">
        <f t="shared" si="509"/>
        <v>-</v>
      </c>
      <c r="M1016" s="76">
        <v>100000</v>
      </c>
      <c r="N1016" s="76">
        <v>100000</v>
      </c>
      <c r="O1016" s="76">
        <v>10000</v>
      </c>
      <c r="P1016" s="76">
        <f t="shared" si="515"/>
        <v>10000</v>
      </c>
      <c r="Q1016" s="76">
        <v>150000</v>
      </c>
      <c r="R1016" s="76">
        <v>250000</v>
      </c>
      <c r="S1016" s="76">
        <f t="shared" ref="S1016:S1026" si="517">R1016</f>
        <v>250000</v>
      </c>
      <c r="T1016" s="76">
        <v>250000</v>
      </c>
      <c r="U1016" s="76">
        <f t="shared" ref="U1016:U1026" si="518">T1016</f>
        <v>250000</v>
      </c>
    </row>
    <row r="1017" spans="1:25" ht="30" hidden="1">
      <c r="A1017" s="28" t="s">
        <v>75</v>
      </c>
      <c r="B1017" s="29">
        <v>11</v>
      </c>
      <c r="C1017" s="53" t="s">
        <v>25</v>
      </c>
      <c r="D1017" s="31">
        <v>3632</v>
      </c>
      <c r="E1017" s="32" t="s">
        <v>310</v>
      </c>
      <c r="F1017" s="32"/>
      <c r="G1017" s="76">
        <v>200000</v>
      </c>
      <c r="H1017" s="76">
        <v>200000</v>
      </c>
      <c r="I1017" s="76">
        <v>200000</v>
      </c>
      <c r="J1017" s="76">
        <v>200000</v>
      </c>
      <c r="L1017" s="77">
        <f t="shared" si="509"/>
        <v>0</v>
      </c>
      <c r="M1017" s="76">
        <v>100000</v>
      </c>
      <c r="N1017" s="76">
        <v>100000</v>
      </c>
      <c r="O1017" s="76">
        <v>10000</v>
      </c>
      <c r="P1017" s="76">
        <f t="shared" si="515"/>
        <v>10000</v>
      </c>
      <c r="Q1017" s="76">
        <v>100000</v>
      </c>
      <c r="R1017" s="76">
        <v>10000</v>
      </c>
      <c r="S1017" s="76">
        <f t="shared" si="517"/>
        <v>10000</v>
      </c>
      <c r="T1017" s="76">
        <v>10000</v>
      </c>
      <c r="U1017" s="76">
        <f t="shared" si="518"/>
        <v>10000</v>
      </c>
    </row>
    <row r="1018" spans="1:25" s="23" customFormat="1" ht="15.75" hidden="1">
      <c r="A1018" s="24" t="s">
        <v>75</v>
      </c>
      <c r="B1018" s="25">
        <v>11</v>
      </c>
      <c r="C1018" s="52" t="s">
        <v>25</v>
      </c>
      <c r="D1018" s="27">
        <v>412</v>
      </c>
      <c r="E1018" s="20"/>
      <c r="F1018" s="20"/>
      <c r="G1018" s="57">
        <f>SUM(G1019:G1020)</f>
        <v>1350000</v>
      </c>
      <c r="H1018" s="57">
        <f t="shared" ref="H1018:U1018" si="519">SUM(H1019:H1020)</f>
        <v>1350000</v>
      </c>
      <c r="I1018" s="57">
        <f t="shared" si="519"/>
        <v>1350000</v>
      </c>
      <c r="J1018" s="57">
        <f t="shared" si="519"/>
        <v>1350000</v>
      </c>
      <c r="K1018" s="57">
        <f t="shared" si="519"/>
        <v>61120</v>
      </c>
      <c r="L1018" s="78">
        <f t="shared" si="509"/>
        <v>4.5274074074074067</v>
      </c>
      <c r="M1018" s="57">
        <f t="shared" si="519"/>
        <v>1250000</v>
      </c>
      <c r="N1018" s="57">
        <f t="shared" si="519"/>
        <v>1250000</v>
      </c>
      <c r="O1018" s="57">
        <f t="shared" si="519"/>
        <v>1350000</v>
      </c>
      <c r="P1018" s="57">
        <f t="shared" si="519"/>
        <v>1350000</v>
      </c>
      <c r="Q1018" s="57">
        <f t="shared" si="519"/>
        <v>1100000</v>
      </c>
      <c r="R1018" s="57">
        <f t="shared" si="519"/>
        <v>1200000</v>
      </c>
      <c r="S1018" s="57">
        <f t="shared" si="519"/>
        <v>1200000</v>
      </c>
      <c r="T1018" s="57">
        <f t="shared" si="519"/>
        <v>1200000</v>
      </c>
      <c r="U1018" s="57">
        <f t="shared" si="519"/>
        <v>1200000</v>
      </c>
      <c r="V1018" s="57"/>
      <c r="W1018" s="57"/>
      <c r="X1018" s="57"/>
      <c r="Y1018" s="12"/>
    </row>
    <row r="1019" spans="1:25" hidden="1">
      <c r="A1019" s="28" t="s">
        <v>75</v>
      </c>
      <c r="B1019" s="29">
        <v>11</v>
      </c>
      <c r="C1019" s="53" t="s">
        <v>25</v>
      </c>
      <c r="D1019" s="31">
        <v>4123</v>
      </c>
      <c r="E1019" s="32"/>
      <c r="F1019" s="32"/>
      <c r="L1019" s="77" t="str">
        <f t="shared" si="509"/>
        <v>-</v>
      </c>
      <c r="M1019" s="76"/>
      <c r="N1019" s="76"/>
      <c r="O1019" s="76">
        <v>100000</v>
      </c>
      <c r="P1019" s="76">
        <f>O1019</f>
        <v>100000</v>
      </c>
      <c r="Q1019" s="76"/>
      <c r="R1019" s="76">
        <v>100000</v>
      </c>
      <c r="S1019" s="76">
        <f>R1019</f>
        <v>100000</v>
      </c>
      <c r="T1019" s="76">
        <v>100000</v>
      </c>
      <c r="U1019" s="76">
        <f>T1019</f>
        <v>100000</v>
      </c>
    </row>
    <row r="1020" spans="1:25" hidden="1">
      <c r="A1020" s="28" t="s">
        <v>75</v>
      </c>
      <c r="B1020" s="29">
        <v>11</v>
      </c>
      <c r="C1020" s="53" t="s">
        <v>25</v>
      </c>
      <c r="D1020" s="31">
        <v>4126</v>
      </c>
      <c r="E1020" s="32" t="s">
        <v>4</v>
      </c>
      <c r="F1020" s="32"/>
      <c r="G1020" s="76">
        <v>1350000</v>
      </c>
      <c r="H1020" s="76">
        <v>1350000</v>
      </c>
      <c r="I1020" s="76">
        <v>1350000</v>
      </c>
      <c r="J1020" s="76">
        <v>1350000</v>
      </c>
      <c r="K1020" s="76">
        <v>61120</v>
      </c>
      <c r="L1020" s="77">
        <f t="shared" si="509"/>
        <v>4.5274074074074067</v>
      </c>
      <c r="M1020" s="76">
        <v>1250000</v>
      </c>
      <c r="N1020" s="76">
        <v>1250000</v>
      </c>
      <c r="O1020" s="76">
        <v>1250000</v>
      </c>
      <c r="P1020" s="76">
        <f t="shared" si="515"/>
        <v>1250000</v>
      </c>
      <c r="Q1020" s="76">
        <v>1100000</v>
      </c>
      <c r="R1020" s="76">
        <v>1100000</v>
      </c>
      <c r="S1020" s="76">
        <f t="shared" si="517"/>
        <v>1100000</v>
      </c>
      <c r="T1020" s="76">
        <v>1100000</v>
      </c>
      <c r="U1020" s="76">
        <f t="shared" si="518"/>
        <v>1100000</v>
      </c>
    </row>
    <row r="1021" spans="1:25" s="23" customFormat="1" ht="15.75" hidden="1">
      <c r="A1021" s="24" t="s">
        <v>75</v>
      </c>
      <c r="B1021" s="25">
        <v>11</v>
      </c>
      <c r="C1021" s="52" t="s">
        <v>25</v>
      </c>
      <c r="D1021" s="27">
        <v>421</v>
      </c>
      <c r="E1021" s="20"/>
      <c r="F1021" s="20"/>
      <c r="G1021" s="57">
        <f>SUM(G1022)</f>
        <v>3450000</v>
      </c>
      <c r="H1021" s="57">
        <f t="shared" ref="H1021:U1021" si="520">SUM(H1022)</f>
        <v>3450000</v>
      </c>
      <c r="I1021" s="57">
        <f t="shared" si="520"/>
        <v>3450000</v>
      </c>
      <c r="J1021" s="57">
        <f t="shared" si="520"/>
        <v>3450000</v>
      </c>
      <c r="K1021" s="57">
        <f t="shared" si="520"/>
        <v>3384344.8</v>
      </c>
      <c r="L1021" s="78">
        <f t="shared" si="509"/>
        <v>98.096950724637679</v>
      </c>
      <c r="M1021" s="57">
        <f t="shared" si="520"/>
        <v>4400000</v>
      </c>
      <c r="N1021" s="57">
        <f t="shared" si="520"/>
        <v>4400000</v>
      </c>
      <c r="O1021" s="57">
        <f t="shared" si="520"/>
        <v>4200000</v>
      </c>
      <c r="P1021" s="57">
        <f t="shared" si="520"/>
        <v>4200000</v>
      </c>
      <c r="Q1021" s="57">
        <f t="shared" si="520"/>
        <v>4746500</v>
      </c>
      <c r="R1021" s="57">
        <f t="shared" si="520"/>
        <v>5000000</v>
      </c>
      <c r="S1021" s="57">
        <f t="shared" si="520"/>
        <v>5000000</v>
      </c>
      <c r="T1021" s="57">
        <f t="shared" si="520"/>
        <v>5000000</v>
      </c>
      <c r="U1021" s="57">
        <f t="shared" si="520"/>
        <v>5000000</v>
      </c>
      <c r="V1021" s="57"/>
      <c r="W1021" s="57"/>
      <c r="X1021" s="57"/>
      <c r="Y1021" s="12"/>
    </row>
    <row r="1022" spans="1:25" hidden="1">
      <c r="A1022" s="28" t="s">
        <v>75</v>
      </c>
      <c r="B1022" s="29">
        <v>11</v>
      </c>
      <c r="C1022" s="53" t="s">
        <v>25</v>
      </c>
      <c r="D1022" s="31">
        <v>4214</v>
      </c>
      <c r="E1022" s="32" t="s">
        <v>154</v>
      </c>
      <c r="F1022" s="32"/>
      <c r="G1022" s="76">
        <v>3450000</v>
      </c>
      <c r="H1022" s="76">
        <v>3450000</v>
      </c>
      <c r="I1022" s="76">
        <v>3450000</v>
      </c>
      <c r="J1022" s="76">
        <v>3450000</v>
      </c>
      <c r="K1022" s="76">
        <v>3384344.8</v>
      </c>
      <c r="L1022" s="77">
        <f t="shared" si="509"/>
        <v>98.096950724637679</v>
      </c>
      <c r="M1022" s="76">
        <v>4400000</v>
      </c>
      <c r="N1022" s="76">
        <v>4400000</v>
      </c>
      <c r="O1022" s="76">
        <v>4200000</v>
      </c>
      <c r="P1022" s="76">
        <f t="shared" si="515"/>
        <v>4200000</v>
      </c>
      <c r="Q1022" s="76">
        <v>4746500</v>
      </c>
      <c r="R1022" s="76">
        <v>5000000</v>
      </c>
      <c r="S1022" s="76">
        <f t="shared" si="517"/>
        <v>5000000</v>
      </c>
      <c r="T1022" s="76">
        <v>5000000</v>
      </c>
      <c r="U1022" s="76">
        <f t="shared" si="518"/>
        <v>5000000</v>
      </c>
    </row>
    <row r="1023" spans="1:25" s="23" customFormat="1" ht="15.75" hidden="1">
      <c r="A1023" s="24" t="s">
        <v>75</v>
      </c>
      <c r="B1023" s="25">
        <v>11</v>
      </c>
      <c r="C1023" s="52" t="s">
        <v>25</v>
      </c>
      <c r="D1023" s="27">
        <v>451</v>
      </c>
      <c r="E1023" s="20"/>
      <c r="F1023" s="20"/>
      <c r="G1023" s="57">
        <f>SUM(G1024)</f>
        <v>800000</v>
      </c>
      <c r="H1023" s="57">
        <f t="shared" ref="H1023:U1023" si="521">SUM(H1024)</f>
        <v>800000</v>
      </c>
      <c r="I1023" s="57">
        <f t="shared" si="521"/>
        <v>800000</v>
      </c>
      <c r="J1023" s="57">
        <f t="shared" si="521"/>
        <v>800000</v>
      </c>
      <c r="K1023" s="57">
        <f t="shared" si="521"/>
        <v>371750</v>
      </c>
      <c r="L1023" s="78">
        <f t="shared" si="509"/>
        <v>46.46875</v>
      </c>
      <c r="M1023" s="57">
        <f t="shared" si="521"/>
        <v>800000</v>
      </c>
      <c r="N1023" s="57">
        <f t="shared" si="521"/>
        <v>800000</v>
      </c>
      <c r="O1023" s="21">
        <f t="shared" si="521"/>
        <v>1650000</v>
      </c>
      <c r="P1023" s="57">
        <f t="shared" si="521"/>
        <v>1650000</v>
      </c>
      <c r="Q1023" s="57">
        <f t="shared" si="521"/>
        <v>600000</v>
      </c>
      <c r="R1023" s="57">
        <f t="shared" si="521"/>
        <v>1300000</v>
      </c>
      <c r="S1023" s="57">
        <f t="shared" si="521"/>
        <v>1300000</v>
      </c>
      <c r="T1023" s="57">
        <f t="shared" si="521"/>
        <v>1300000</v>
      </c>
      <c r="U1023" s="57">
        <f t="shared" si="521"/>
        <v>1300000</v>
      </c>
      <c r="V1023" s="57"/>
      <c r="W1023" s="57"/>
      <c r="X1023" s="57"/>
      <c r="Y1023" s="12"/>
    </row>
    <row r="1024" spans="1:25" s="23" customFormat="1" ht="15.75" hidden="1">
      <c r="A1024" s="28" t="s">
        <v>75</v>
      </c>
      <c r="B1024" s="29">
        <v>11</v>
      </c>
      <c r="C1024" s="53" t="s">
        <v>25</v>
      </c>
      <c r="D1024" s="31">
        <v>4511</v>
      </c>
      <c r="E1024" s="32" t="s">
        <v>136</v>
      </c>
      <c r="F1024" s="32"/>
      <c r="G1024" s="76">
        <v>800000</v>
      </c>
      <c r="H1024" s="76">
        <v>800000</v>
      </c>
      <c r="I1024" s="76">
        <v>800000</v>
      </c>
      <c r="J1024" s="76">
        <v>800000</v>
      </c>
      <c r="K1024" s="76">
        <v>371750</v>
      </c>
      <c r="L1024" s="77">
        <f t="shared" si="509"/>
        <v>46.46875</v>
      </c>
      <c r="M1024" s="76">
        <v>800000</v>
      </c>
      <c r="N1024" s="76">
        <v>800000</v>
      </c>
      <c r="O1024" s="76">
        <v>1650000</v>
      </c>
      <c r="P1024" s="76">
        <f t="shared" si="515"/>
        <v>1650000</v>
      </c>
      <c r="Q1024" s="76">
        <v>600000</v>
      </c>
      <c r="R1024" s="76">
        <v>1300000</v>
      </c>
      <c r="S1024" s="76">
        <f t="shared" si="517"/>
        <v>1300000</v>
      </c>
      <c r="T1024" s="76">
        <v>1300000</v>
      </c>
      <c r="U1024" s="76">
        <f t="shared" si="518"/>
        <v>1300000</v>
      </c>
      <c r="V1024" s="57"/>
      <c r="W1024" s="57"/>
      <c r="X1024" s="57"/>
      <c r="Y1024" s="12"/>
    </row>
    <row r="1025" spans="1:25" s="23" customFormat="1" ht="15.75" hidden="1">
      <c r="A1025" s="24" t="s">
        <v>75</v>
      </c>
      <c r="B1025" s="25">
        <v>11</v>
      </c>
      <c r="C1025" s="52" t="s">
        <v>25</v>
      </c>
      <c r="D1025" s="27">
        <v>454</v>
      </c>
      <c r="E1025" s="20"/>
      <c r="F1025" s="20"/>
      <c r="G1025" s="57">
        <f>SUM(G1026)</f>
        <v>1200000</v>
      </c>
      <c r="H1025" s="57">
        <f t="shared" ref="H1025:U1025" si="522">SUM(H1026)</f>
        <v>1200000</v>
      </c>
      <c r="I1025" s="57">
        <f t="shared" si="522"/>
        <v>1200000</v>
      </c>
      <c r="J1025" s="57">
        <f t="shared" si="522"/>
        <v>1200000</v>
      </c>
      <c r="K1025" s="57">
        <f t="shared" si="522"/>
        <v>45000</v>
      </c>
      <c r="L1025" s="78">
        <f t="shared" si="509"/>
        <v>3.75</v>
      </c>
      <c r="M1025" s="57">
        <f t="shared" si="522"/>
        <v>1200000</v>
      </c>
      <c r="N1025" s="57">
        <f t="shared" si="522"/>
        <v>1200000</v>
      </c>
      <c r="O1025" s="21">
        <f t="shared" si="522"/>
        <v>100000</v>
      </c>
      <c r="P1025" s="57">
        <f t="shared" si="522"/>
        <v>100000</v>
      </c>
      <c r="Q1025" s="57">
        <f t="shared" si="522"/>
        <v>1200000</v>
      </c>
      <c r="R1025" s="57">
        <f t="shared" si="522"/>
        <v>200000</v>
      </c>
      <c r="S1025" s="57">
        <f t="shared" si="522"/>
        <v>200000</v>
      </c>
      <c r="T1025" s="57">
        <f t="shared" si="522"/>
        <v>200000</v>
      </c>
      <c r="U1025" s="57">
        <f t="shared" si="522"/>
        <v>200000</v>
      </c>
      <c r="V1025" s="57"/>
      <c r="W1025" s="57"/>
      <c r="X1025" s="57"/>
      <c r="Y1025" s="12"/>
    </row>
    <row r="1026" spans="1:25" ht="30" hidden="1">
      <c r="A1026" s="28" t="s">
        <v>75</v>
      </c>
      <c r="B1026" s="29">
        <v>11</v>
      </c>
      <c r="C1026" s="53" t="s">
        <v>25</v>
      </c>
      <c r="D1026" s="56" t="s">
        <v>74</v>
      </c>
      <c r="E1026" s="32" t="s">
        <v>155</v>
      </c>
      <c r="F1026" s="32"/>
      <c r="G1026" s="76">
        <v>1200000</v>
      </c>
      <c r="H1026" s="76">
        <v>1200000</v>
      </c>
      <c r="I1026" s="76">
        <v>1200000</v>
      </c>
      <c r="J1026" s="76">
        <v>1200000</v>
      </c>
      <c r="K1026" s="76">
        <v>45000</v>
      </c>
      <c r="L1026" s="77">
        <f t="shared" si="509"/>
        <v>3.75</v>
      </c>
      <c r="M1026" s="76">
        <v>1200000</v>
      </c>
      <c r="N1026" s="76">
        <v>1200000</v>
      </c>
      <c r="O1026" s="76">
        <v>100000</v>
      </c>
      <c r="P1026" s="76">
        <f t="shared" si="515"/>
        <v>100000</v>
      </c>
      <c r="Q1026" s="76">
        <v>1200000</v>
      </c>
      <c r="R1026" s="76">
        <v>200000</v>
      </c>
      <c r="S1026" s="76">
        <f t="shared" si="517"/>
        <v>200000</v>
      </c>
      <c r="T1026" s="76">
        <v>200000</v>
      </c>
      <c r="U1026" s="76">
        <f t="shared" si="518"/>
        <v>200000</v>
      </c>
    </row>
    <row r="1027" spans="1:25" s="23" customFormat="1" ht="15.75" hidden="1">
      <c r="A1027" s="24" t="s">
        <v>75</v>
      </c>
      <c r="B1027" s="25">
        <v>52</v>
      </c>
      <c r="C1027" s="52" t="s">
        <v>25</v>
      </c>
      <c r="D1027" s="42">
        <v>323</v>
      </c>
      <c r="E1027" s="20"/>
      <c r="F1027" s="20"/>
      <c r="G1027" s="57">
        <f>SUM(G1028)</f>
        <v>50000</v>
      </c>
      <c r="H1027" s="57">
        <f t="shared" ref="H1027:U1027" si="523">SUM(H1028)</f>
        <v>0</v>
      </c>
      <c r="I1027" s="57">
        <f t="shared" si="523"/>
        <v>50000</v>
      </c>
      <c r="J1027" s="57">
        <f t="shared" si="523"/>
        <v>0</v>
      </c>
      <c r="K1027" s="57">
        <f t="shared" si="523"/>
        <v>0</v>
      </c>
      <c r="L1027" s="78">
        <f t="shared" si="509"/>
        <v>0</v>
      </c>
      <c r="M1027" s="57">
        <f t="shared" si="523"/>
        <v>50000</v>
      </c>
      <c r="N1027" s="57">
        <f t="shared" si="523"/>
        <v>0</v>
      </c>
      <c r="O1027" s="57">
        <f t="shared" si="523"/>
        <v>0</v>
      </c>
      <c r="P1027" s="57">
        <f t="shared" si="523"/>
        <v>0</v>
      </c>
      <c r="Q1027" s="57">
        <f t="shared" si="523"/>
        <v>50000</v>
      </c>
      <c r="R1027" s="57">
        <f t="shared" si="523"/>
        <v>0</v>
      </c>
      <c r="S1027" s="57">
        <f t="shared" si="523"/>
        <v>0</v>
      </c>
      <c r="T1027" s="57">
        <f t="shared" si="523"/>
        <v>0</v>
      </c>
      <c r="U1027" s="57">
        <f t="shared" si="523"/>
        <v>0</v>
      </c>
      <c r="V1027" s="57"/>
      <c r="W1027" s="57"/>
      <c r="X1027" s="57"/>
      <c r="Y1027" s="12"/>
    </row>
    <row r="1028" spans="1:25" hidden="1">
      <c r="A1028" s="28" t="s">
        <v>75</v>
      </c>
      <c r="B1028" s="29">
        <v>52</v>
      </c>
      <c r="C1028" s="53" t="s">
        <v>25</v>
      </c>
      <c r="D1028" s="56">
        <v>3232</v>
      </c>
      <c r="E1028" s="32" t="s">
        <v>118</v>
      </c>
      <c r="F1028" s="32"/>
      <c r="G1028" s="76">
        <v>50000</v>
      </c>
      <c r="H1028" s="101"/>
      <c r="I1028" s="76">
        <v>50000</v>
      </c>
      <c r="J1028" s="101"/>
      <c r="K1028" s="76">
        <v>0</v>
      </c>
      <c r="L1028" s="77">
        <f t="shared" si="509"/>
        <v>0</v>
      </c>
      <c r="M1028" s="76">
        <v>50000</v>
      </c>
      <c r="N1028" s="101"/>
      <c r="O1028" s="76"/>
      <c r="P1028" s="101"/>
      <c r="Q1028" s="76">
        <v>50000</v>
      </c>
      <c r="R1028" s="76"/>
      <c r="S1028" s="101"/>
      <c r="T1028" s="76"/>
      <c r="U1028" s="101"/>
    </row>
    <row r="1029" spans="1:25" s="23" customFormat="1" ht="15.75" hidden="1">
      <c r="A1029" s="24" t="s">
        <v>75</v>
      </c>
      <c r="B1029" s="25">
        <v>52</v>
      </c>
      <c r="C1029" s="52" t="s">
        <v>25</v>
      </c>
      <c r="D1029" s="42">
        <v>412</v>
      </c>
      <c r="E1029" s="20"/>
      <c r="F1029" s="20"/>
      <c r="G1029" s="57">
        <f>SUM(G1030)</f>
        <v>50000</v>
      </c>
      <c r="H1029" s="57">
        <f t="shared" ref="H1029:U1029" si="524">SUM(H1030)</f>
        <v>0</v>
      </c>
      <c r="I1029" s="57">
        <f t="shared" si="524"/>
        <v>50000</v>
      </c>
      <c r="J1029" s="57">
        <f t="shared" si="524"/>
        <v>0</v>
      </c>
      <c r="K1029" s="57">
        <f t="shared" si="524"/>
        <v>254937.5</v>
      </c>
      <c r="L1029" s="78">
        <f t="shared" si="509"/>
        <v>509.875</v>
      </c>
      <c r="M1029" s="57">
        <f t="shared" si="524"/>
        <v>50000</v>
      </c>
      <c r="N1029" s="57">
        <f t="shared" si="524"/>
        <v>0</v>
      </c>
      <c r="O1029" s="57">
        <f t="shared" si="524"/>
        <v>100000</v>
      </c>
      <c r="P1029" s="57">
        <f t="shared" si="524"/>
        <v>0</v>
      </c>
      <c r="Q1029" s="57">
        <f t="shared" si="524"/>
        <v>50000</v>
      </c>
      <c r="R1029" s="57">
        <f t="shared" si="524"/>
        <v>100000</v>
      </c>
      <c r="S1029" s="57">
        <f t="shared" si="524"/>
        <v>0</v>
      </c>
      <c r="T1029" s="57">
        <f t="shared" si="524"/>
        <v>100000</v>
      </c>
      <c r="U1029" s="57">
        <f t="shared" si="524"/>
        <v>0</v>
      </c>
      <c r="V1029" s="57"/>
      <c r="W1029" s="57"/>
      <c r="X1029" s="57"/>
      <c r="Y1029" s="12"/>
    </row>
    <row r="1030" spans="1:25" hidden="1">
      <c r="A1030" s="28" t="s">
        <v>75</v>
      </c>
      <c r="B1030" s="29">
        <v>52</v>
      </c>
      <c r="C1030" s="53" t="s">
        <v>25</v>
      </c>
      <c r="D1030" s="56" t="s">
        <v>82</v>
      </c>
      <c r="E1030" s="32" t="s">
        <v>4</v>
      </c>
      <c r="F1030" s="32"/>
      <c r="G1030" s="76">
        <v>50000</v>
      </c>
      <c r="H1030" s="101"/>
      <c r="I1030" s="76">
        <v>50000</v>
      </c>
      <c r="J1030" s="101"/>
      <c r="K1030" s="76">
        <v>254937.5</v>
      </c>
      <c r="L1030" s="77">
        <f t="shared" si="509"/>
        <v>509.875</v>
      </c>
      <c r="M1030" s="76">
        <v>50000</v>
      </c>
      <c r="N1030" s="101"/>
      <c r="O1030" s="76">
        <v>100000</v>
      </c>
      <c r="P1030" s="101"/>
      <c r="Q1030" s="76">
        <v>50000</v>
      </c>
      <c r="R1030" s="76">
        <v>100000</v>
      </c>
      <c r="S1030" s="101"/>
      <c r="T1030" s="76">
        <v>100000</v>
      </c>
      <c r="U1030" s="101"/>
    </row>
    <row r="1031" spans="1:25" ht="94.5">
      <c r="A1031" s="431" t="s">
        <v>536</v>
      </c>
      <c r="B1031" s="431"/>
      <c r="C1031" s="431"/>
      <c r="D1031" s="431"/>
      <c r="E1031" s="20" t="s">
        <v>94</v>
      </c>
      <c r="F1031" s="51" t="s">
        <v>449</v>
      </c>
      <c r="G1031" s="55">
        <f>SUM(G1032)</f>
        <v>600000</v>
      </c>
      <c r="H1031" s="55">
        <f t="shared" ref="H1031:U1032" si="525">SUM(H1032)</f>
        <v>600000</v>
      </c>
      <c r="I1031" s="55">
        <f t="shared" si="525"/>
        <v>600000</v>
      </c>
      <c r="J1031" s="55">
        <f t="shared" si="525"/>
        <v>600000</v>
      </c>
      <c r="K1031" s="55">
        <f t="shared" si="525"/>
        <v>600000</v>
      </c>
      <c r="L1031" s="22">
        <f t="shared" si="509"/>
        <v>100</v>
      </c>
      <c r="M1031" s="55">
        <f t="shared" si="525"/>
        <v>600000</v>
      </c>
      <c r="N1031" s="55">
        <f t="shared" si="525"/>
        <v>600000</v>
      </c>
      <c r="O1031" s="55">
        <f t="shared" si="525"/>
        <v>600000</v>
      </c>
      <c r="P1031" s="55">
        <f t="shared" si="525"/>
        <v>600000</v>
      </c>
      <c r="Q1031" s="55">
        <f t="shared" si="525"/>
        <v>600000</v>
      </c>
      <c r="R1031" s="55">
        <f t="shared" si="525"/>
        <v>600000</v>
      </c>
      <c r="S1031" s="55">
        <f t="shared" si="525"/>
        <v>600000</v>
      </c>
      <c r="T1031" s="55">
        <f t="shared" si="525"/>
        <v>600000</v>
      </c>
      <c r="U1031" s="55">
        <f t="shared" si="525"/>
        <v>600000</v>
      </c>
    </row>
    <row r="1032" spans="1:25" s="23" customFormat="1" ht="15.75" hidden="1">
      <c r="A1032" s="24" t="s">
        <v>97</v>
      </c>
      <c r="B1032" s="25">
        <v>11</v>
      </c>
      <c r="C1032" s="52" t="s">
        <v>25</v>
      </c>
      <c r="D1032" s="42">
        <v>412</v>
      </c>
      <c r="E1032" s="20"/>
      <c r="F1032" s="20"/>
      <c r="G1032" s="55">
        <f>SUM(G1033)</f>
        <v>600000</v>
      </c>
      <c r="H1032" s="55">
        <f t="shared" si="525"/>
        <v>600000</v>
      </c>
      <c r="I1032" s="55">
        <f t="shared" si="525"/>
        <v>600000</v>
      </c>
      <c r="J1032" s="55">
        <f t="shared" si="525"/>
        <v>600000</v>
      </c>
      <c r="K1032" s="55">
        <f t="shared" si="525"/>
        <v>600000</v>
      </c>
      <c r="L1032" s="22">
        <f t="shared" si="509"/>
        <v>100</v>
      </c>
      <c r="M1032" s="55">
        <f t="shared" si="525"/>
        <v>600000</v>
      </c>
      <c r="N1032" s="55">
        <f t="shared" si="525"/>
        <v>600000</v>
      </c>
      <c r="O1032" s="55">
        <f t="shared" si="525"/>
        <v>600000</v>
      </c>
      <c r="P1032" s="55">
        <f t="shared" si="525"/>
        <v>600000</v>
      </c>
      <c r="Q1032" s="55">
        <f t="shared" si="525"/>
        <v>600000</v>
      </c>
      <c r="R1032" s="55">
        <f t="shared" si="525"/>
        <v>600000</v>
      </c>
      <c r="S1032" s="55">
        <f t="shared" si="525"/>
        <v>600000</v>
      </c>
      <c r="T1032" s="55">
        <f t="shared" si="525"/>
        <v>600000</v>
      </c>
      <c r="U1032" s="55">
        <f t="shared" si="525"/>
        <v>600000</v>
      </c>
      <c r="V1032" s="57"/>
      <c r="W1032" s="57"/>
      <c r="X1032" s="57"/>
      <c r="Y1032" s="12"/>
    </row>
    <row r="1033" spans="1:25" hidden="1">
      <c r="A1033" s="28" t="s">
        <v>97</v>
      </c>
      <c r="B1033" s="29">
        <v>11</v>
      </c>
      <c r="C1033" s="53" t="s">
        <v>25</v>
      </c>
      <c r="D1033" s="56" t="s">
        <v>82</v>
      </c>
      <c r="E1033" s="32" t="s">
        <v>4</v>
      </c>
      <c r="F1033" s="32"/>
      <c r="G1033" s="54">
        <v>600000</v>
      </c>
      <c r="H1033" s="54">
        <v>600000</v>
      </c>
      <c r="I1033" s="54">
        <v>600000</v>
      </c>
      <c r="J1033" s="54">
        <v>600000</v>
      </c>
      <c r="K1033" s="54">
        <v>600000</v>
      </c>
      <c r="L1033" s="33">
        <f t="shared" si="509"/>
        <v>100</v>
      </c>
      <c r="M1033" s="54">
        <v>600000</v>
      </c>
      <c r="N1033" s="54">
        <v>600000</v>
      </c>
      <c r="O1033" s="54">
        <v>600000</v>
      </c>
      <c r="P1033" s="54">
        <f>O1033</f>
        <v>600000</v>
      </c>
      <c r="Q1033" s="54">
        <v>600000</v>
      </c>
      <c r="R1033" s="54">
        <v>600000</v>
      </c>
      <c r="S1033" s="54">
        <f>R1033</f>
        <v>600000</v>
      </c>
      <c r="T1033" s="54">
        <v>600000</v>
      </c>
      <c r="U1033" s="54">
        <f>T1033</f>
        <v>600000</v>
      </c>
    </row>
    <row r="1034" spans="1:25" ht="94.5">
      <c r="A1034" s="431" t="s">
        <v>537</v>
      </c>
      <c r="B1034" s="431"/>
      <c r="C1034" s="431"/>
      <c r="D1034" s="431"/>
      <c r="E1034" s="20" t="s">
        <v>312</v>
      </c>
      <c r="F1034" s="51" t="s">
        <v>449</v>
      </c>
      <c r="G1034" s="55">
        <f t="shared" ref="G1034:N1034" si="526">G1035+G1037+G1041+G1043+G1045+G1047+G1049+G1051</f>
        <v>500375</v>
      </c>
      <c r="H1034" s="55">
        <f t="shared" si="526"/>
        <v>500375</v>
      </c>
      <c r="I1034" s="55">
        <f t="shared" si="526"/>
        <v>500375</v>
      </c>
      <c r="J1034" s="55">
        <f t="shared" si="526"/>
        <v>500375</v>
      </c>
      <c r="K1034" s="55">
        <f t="shared" si="526"/>
        <v>321981.02</v>
      </c>
      <c r="L1034" s="22">
        <f t="shared" si="509"/>
        <v>64.347943042717972</v>
      </c>
      <c r="M1034" s="55">
        <f t="shared" si="526"/>
        <v>658875</v>
      </c>
      <c r="N1034" s="55">
        <f t="shared" si="526"/>
        <v>658875</v>
      </c>
      <c r="O1034" s="55">
        <f>O1035+O1037+O1041+O1043+O1045+O1047+O1049+O1051</f>
        <v>751000</v>
      </c>
      <c r="P1034" s="55">
        <f t="shared" ref="P1034:U1034" si="527">P1035+P1037+P1041+P1043+P1045+P1047+P1049+P1051</f>
        <v>751000</v>
      </c>
      <c r="Q1034" s="55">
        <f t="shared" si="527"/>
        <v>0</v>
      </c>
      <c r="R1034" s="55">
        <f t="shared" si="527"/>
        <v>0</v>
      </c>
      <c r="S1034" s="55">
        <f t="shared" si="527"/>
        <v>0</v>
      </c>
      <c r="T1034" s="55">
        <f t="shared" si="527"/>
        <v>0</v>
      </c>
      <c r="U1034" s="55">
        <f t="shared" si="527"/>
        <v>0</v>
      </c>
    </row>
    <row r="1035" spans="1:25" s="23" customFormat="1" ht="15.75" hidden="1">
      <c r="A1035" s="24" t="s">
        <v>311</v>
      </c>
      <c r="B1035" s="25">
        <v>11</v>
      </c>
      <c r="C1035" s="24" t="s">
        <v>25</v>
      </c>
      <c r="D1035" s="27">
        <v>321</v>
      </c>
      <c r="E1035" s="20"/>
      <c r="F1035" s="20"/>
      <c r="G1035" s="55">
        <f>SUM(G1036)</f>
        <v>121000</v>
      </c>
      <c r="H1035" s="55">
        <f t="shared" ref="H1035:U1035" si="528">SUM(H1036)</f>
        <v>121000</v>
      </c>
      <c r="I1035" s="55">
        <f t="shared" si="528"/>
        <v>121000</v>
      </c>
      <c r="J1035" s="55">
        <f t="shared" si="528"/>
        <v>121000</v>
      </c>
      <c r="K1035" s="55">
        <f t="shared" si="528"/>
        <v>75262.5</v>
      </c>
      <c r="L1035" s="22">
        <f t="shared" si="509"/>
        <v>62.200413223140494</v>
      </c>
      <c r="M1035" s="55">
        <f t="shared" si="528"/>
        <v>121000</v>
      </c>
      <c r="N1035" s="55">
        <f t="shared" si="528"/>
        <v>121000</v>
      </c>
      <c r="O1035" s="55">
        <f t="shared" si="528"/>
        <v>0</v>
      </c>
      <c r="P1035" s="55">
        <f t="shared" si="528"/>
        <v>0</v>
      </c>
      <c r="Q1035" s="55">
        <f t="shared" si="528"/>
        <v>0</v>
      </c>
      <c r="R1035" s="55">
        <f t="shared" si="528"/>
        <v>0</v>
      </c>
      <c r="S1035" s="55">
        <f t="shared" si="528"/>
        <v>0</v>
      </c>
      <c r="T1035" s="55">
        <f t="shared" si="528"/>
        <v>0</v>
      </c>
      <c r="U1035" s="55">
        <f t="shared" si="528"/>
        <v>0</v>
      </c>
      <c r="V1035" s="57"/>
      <c r="W1035" s="57"/>
      <c r="X1035" s="57"/>
      <c r="Y1035" s="12"/>
    </row>
    <row r="1036" spans="1:25" hidden="1">
      <c r="A1036" s="28" t="s">
        <v>311</v>
      </c>
      <c r="B1036" s="29">
        <v>11</v>
      </c>
      <c r="C1036" s="28" t="s">
        <v>25</v>
      </c>
      <c r="D1036" s="56" t="s">
        <v>158</v>
      </c>
      <c r="E1036" s="32" t="s">
        <v>110</v>
      </c>
      <c r="F1036" s="32"/>
      <c r="G1036" s="54">
        <v>121000</v>
      </c>
      <c r="H1036" s="54">
        <v>121000</v>
      </c>
      <c r="I1036" s="54">
        <v>121000</v>
      </c>
      <c r="J1036" s="54">
        <v>121000</v>
      </c>
      <c r="K1036" s="54">
        <v>75262.5</v>
      </c>
      <c r="L1036" s="33">
        <f t="shared" si="509"/>
        <v>62.200413223140494</v>
      </c>
      <c r="M1036" s="54">
        <v>121000</v>
      </c>
      <c r="N1036" s="54">
        <v>121000</v>
      </c>
      <c r="O1036" s="54"/>
      <c r="P1036" s="54">
        <f t="shared" ref="P1036:P1050" si="529">O1036</f>
        <v>0</v>
      </c>
      <c r="Q1036" s="54">
        <v>0</v>
      </c>
      <c r="R1036" s="54"/>
      <c r="S1036" s="54">
        <f t="shared" ref="S1036:S1050" si="530">R1036</f>
        <v>0</v>
      </c>
      <c r="T1036" s="54"/>
      <c r="U1036" s="54">
        <f t="shared" ref="U1036:U1050" si="531">T1036</f>
        <v>0</v>
      </c>
    </row>
    <row r="1037" spans="1:25" s="23" customFormat="1" ht="15.75" hidden="1">
      <c r="A1037" s="24" t="s">
        <v>311</v>
      </c>
      <c r="B1037" s="25">
        <v>11</v>
      </c>
      <c r="C1037" s="24" t="s">
        <v>25</v>
      </c>
      <c r="D1037" s="42">
        <v>323</v>
      </c>
      <c r="E1037" s="20"/>
      <c r="F1037" s="20"/>
      <c r="G1037" s="55">
        <f>SUM(G1038:G1040)</f>
        <v>235375</v>
      </c>
      <c r="H1037" s="55">
        <f t="shared" ref="H1037:U1037" si="532">SUM(H1038:H1040)</f>
        <v>235375</v>
      </c>
      <c r="I1037" s="55">
        <f t="shared" si="532"/>
        <v>235375</v>
      </c>
      <c r="J1037" s="55">
        <f t="shared" si="532"/>
        <v>235375</v>
      </c>
      <c r="K1037" s="55">
        <f t="shared" si="532"/>
        <v>224218.52</v>
      </c>
      <c r="L1037" s="22">
        <f t="shared" si="509"/>
        <v>95.260125331917152</v>
      </c>
      <c r="M1037" s="55">
        <f t="shared" si="532"/>
        <v>515375</v>
      </c>
      <c r="N1037" s="55">
        <f t="shared" si="532"/>
        <v>515375</v>
      </c>
      <c r="O1037" s="55">
        <f t="shared" si="532"/>
        <v>0</v>
      </c>
      <c r="P1037" s="55">
        <f t="shared" si="532"/>
        <v>0</v>
      </c>
      <c r="Q1037" s="55">
        <f t="shared" si="532"/>
        <v>0</v>
      </c>
      <c r="R1037" s="55">
        <f t="shared" si="532"/>
        <v>0</v>
      </c>
      <c r="S1037" s="55">
        <f t="shared" si="532"/>
        <v>0</v>
      </c>
      <c r="T1037" s="55">
        <f t="shared" si="532"/>
        <v>0</v>
      </c>
      <c r="U1037" s="55">
        <f t="shared" si="532"/>
        <v>0</v>
      </c>
      <c r="V1037" s="57"/>
      <c r="W1037" s="57"/>
      <c r="X1037" s="57"/>
      <c r="Y1037" s="12"/>
    </row>
    <row r="1038" spans="1:25" hidden="1">
      <c r="A1038" s="28" t="s">
        <v>311</v>
      </c>
      <c r="B1038" s="29">
        <v>11</v>
      </c>
      <c r="C1038" s="28" t="s">
        <v>25</v>
      </c>
      <c r="D1038" s="56">
        <v>3233</v>
      </c>
      <c r="E1038" s="32" t="s">
        <v>119</v>
      </c>
      <c r="F1038" s="32"/>
      <c r="G1038" s="54">
        <v>11250</v>
      </c>
      <c r="H1038" s="54">
        <v>11250</v>
      </c>
      <c r="I1038" s="54">
        <v>11250</v>
      </c>
      <c r="J1038" s="54">
        <v>11250</v>
      </c>
      <c r="K1038" s="54">
        <v>2715</v>
      </c>
      <c r="L1038" s="33">
        <f t="shared" si="509"/>
        <v>24.133333333333333</v>
      </c>
      <c r="M1038" s="54">
        <v>11250</v>
      </c>
      <c r="N1038" s="54">
        <v>11250</v>
      </c>
      <c r="O1038" s="54"/>
      <c r="P1038" s="54">
        <f t="shared" si="529"/>
        <v>0</v>
      </c>
      <c r="Q1038" s="54">
        <v>0</v>
      </c>
      <c r="R1038" s="54"/>
      <c r="S1038" s="54">
        <f t="shared" si="530"/>
        <v>0</v>
      </c>
      <c r="T1038" s="54"/>
      <c r="U1038" s="54">
        <f t="shared" si="531"/>
        <v>0</v>
      </c>
    </row>
    <row r="1039" spans="1:25" hidden="1">
      <c r="A1039" s="28" t="s">
        <v>311</v>
      </c>
      <c r="B1039" s="29">
        <v>11</v>
      </c>
      <c r="C1039" s="28" t="s">
        <v>25</v>
      </c>
      <c r="D1039" s="56" t="s">
        <v>157</v>
      </c>
      <c r="E1039" s="32" t="s">
        <v>36</v>
      </c>
      <c r="F1039" s="32"/>
      <c r="G1039" s="54">
        <v>4125</v>
      </c>
      <c r="H1039" s="54">
        <v>4125</v>
      </c>
      <c r="I1039" s="54">
        <v>4125</v>
      </c>
      <c r="J1039" s="54">
        <v>4125</v>
      </c>
      <c r="K1039" s="54">
        <v>1503.52</v>
      </c>
      <c r="L1039" s="33">
        <f t="shared" si="509"/>
        <v>36.448969696969698</v>
      </c>
      <c r="M1039" s="54">
        <v>4125</v>
      </c>
      <c r="N1039" s="54">
        <v>4125</v>
      </c>
      <c r="O1039" s="54"/>
      <c r="P1039" s="54">
        <f t="shared" si="529"/>
        <v>0</v>
      </c>
      <c r="Q1039" s="54">
        <v>0</v>
      </c>
      <c r="R1039" s="54"/>
      <c r="S1039" s="54">
        <f t="shared" si="530"/>
        <v>0</v>
      </c>
      <c r="T1039" s="54"/>
      <c r="U1039" s="54">
        <f t="shared" si="531"/>
        <v>0</v>
      </c>
    </row>
    <row r="1040" spans="1:25" hidden="1">
      <c r="A1040" s="28" t="s">
        <v>311</v>
      </c>
      <c r="B1040" s="29">
        <v>11</v>
      </c>
      <c r="C1040" s="28" t="s">
        <v>25</v>
      </c>
      <c r="D1040" s="56">
        <v>3238</v>
      </c>
      <c r="E1040" s="32" t="s">
        <v>122</v>
      </c>
      <c r="F1040" s="32"/>
      <c r="G1040" s="54">
        <v>220000</v>
      </c>
      <c r="H1040" s="54">
        <v>220000</v>
      </c>
      <c r="I1040" s="54">
        <v>220000</v>
      </c>
      <c r="J1040" s="54">
        <v>220000</v>
      </c>
      <c r="K1040" s="54">
        <v>220000</v>
      </c>
      <c r="L1040" s="33">
        <f t="shared" si="509"/>
        <v>100</v>
      </c>
      <c r="M1040" s="54">
        <v>500000</v>
      </c>
      <c r="N1040" s="54">
        <v>500000</v>
      </c>
      <c r="O1040" s="54"/>
      <c r="P1040" s="54">
        <f t="shared" si="529"/>
        <v>0</v>
      </c>
      <c r="Q1040" s="54">
        <v>0</v>
      </c>
      <c r="R1040" s="54"/>
      <c r="S1040" s="54">
        <f t="shared" si="530"/>
        <v>0</v>
      </c>
      <c r="T1040" s="54"/>
      <c r="U1040" s="54">
        <f t="shared" si="531"/>
        <v>0</v>
      </c>
    </row>
    <row r="1041" spans="1:25" s="23" customFormat="1" ht="15.75" hidden="1">
      <c r="A1041" s="24" t="s">
        <v>311</v>
      </c>
      <c r="B1041" s="25">
        <v>11</v>
      </c>
      <c r="C1041" s="24" t="s">
        <v>25</v>
      </c>
      <c r="D1041" s="42">
        <v>329</v>
      </c>
      <c r="E1041" s="20"/>
      <c r="F1041" s="20"/>
      <c r="G1041" s="55">
        <f>SUM(G1042)</f>
        <v>22500</v>
      </c>
      <c r="H1041" s="55">
        <f t="shared" ref="H1041:U1041" si="533">SUM(H1042)</f>
        <v>22500</v>
      </c>
      <c r="I1041" s="55">
        <f t="shared" si="533"/>
        <v>22500</v>
      </c>
      <c r="J1041" s="55">
        <f t="shared" si="533"/>
        <v>22500</v>
      </c>
      <c r="K1041" s="55">
        <f t="shared" si="533"/>
        <v>22500</v>
      </c>
      <c r="L1041" s="22">
        <f t="shared" si="509"/>
        <v>100</v>
      </c>
      <c r="M1041" s="55">
        <f t="shared" si="533"/>
        <v>22500</v>
      </c>
      <c r="N1041" s="55">
        <f t="shared" si="533"/>
        <v>22500</v>
      </c>
      <c r="O1041" s="55">
        <f t="shared" si="533"/>
        <v>0</v>
      </c>
      <c r="P1041" s="55">
        <f t="shared" si="533"/>
        <v>0</v>
      </c>
      <c r="Q1041" s="55">
        <f t="shared" si="533"/>
        <v>0</v>
      </c>
      <c r="R1041" s="55">
        <f t="shared" si="533"/>
        <v>0</v>
      </c>
      <c r="S1041" s="55">
        <f t="shared" si="533"/>
        <v>0</v>
      </c>
      <c r="T1041" s="55">
        <f t="shared" si="533"/>
        <v>0</v>
      </c>
      <c r="U1041" s="55">
        <f t="shared" si="533"/>
        <v>0</v>
      </c>
      <c r="V1041" s="57"/>
      <c r="W1041" s="57"/>
      <c r="X1041" s="57"/>
      <c r="Y1041" s="12"/>
    </row>
    <row r="1042" spans="1:25" hidden="1">
      <c r="A1042" s="28" t="s">
        <v>311</v>
      </c>
      <c r="B1042" s="29">
        <v>11</v>
      </c>
      <c r="C1042" s="28" t="s">
        <v>25</v>
      </c>
      <c r="D1042" s="56">
        <v>3293</v>
      </c>
      <c r="E1042" s="32" t="s">
        <v>124</v>
      </c>
      <c r="F1042" s="32"/>
      <c r="G1042" s="54">
        <v>22500</v>
      </c>
      <c r="H1042" s="54">
        <v>22500</v>
      </c>
      <c r="I1042" s="54">
        <v>22500</v>
      </c>
      <c r="J1042" s="54">
        <v>22500</v>
      </c>
      <c r="K1042" s="54">
        <v>22500</v>
      </c>
      <c r="L1042" s="33">
        <f t="shared" si="509"/>
        <v>100</v>
      </c>
      <c r="M1042" s="54">
        <v>22500</v>
      </c>
      <c r="N1042" s="54">
        <v>22500</v>
      </c>
      <c r="O1042" s="54"/>
      <c r="P1042" s="54">
        <f t="shared" si="529"/>
        <v>0</v>
      </c>
      <c r="Q1042" s="54">
        <v>0</v>
      </c>
      <c r="R1042" s="54"/>
      <c r="S1042" s="54">
        <f t="shared" si="530"/>
        <v>0</v>
      </c>
      <c r="T1042" s="54"/>
      <c r="U1042" s="54">
        <f t="shared" si="531"/>
        <v>0</v>
      </c>
    </row>
    <row r="1043" spans="1:25" s="23" customFormat="1" ht="15.75" hidden="1">
      <c r="A1043" s="24" t="s">
        <v>311</v>
      </c>
      <c r="B1043" s="25">
        <v>11</v>
      </c>
      <c r="C1043" s="24" t="s">
        <v>25</v>
      </c>
      <c r="D1043" s="42">
        <v>422</v>
      </c>
      <c r="E1043" s="20"/>
      <c r="F1043" s="20"/>
      <c r="G1043" s="55">
        <f>SUM(G1044)</f>
        <v>121500</v>
      </c>
      <c r="H1043" s="55">
        <f t="shared" ref="H1043:U1043" si="534">SUM(H1044)</f>
        <v>121500</v>
      </c>
      <c r="I1043" s="55">
        <f t="shared" si="534"/>
        <v>121500</v>
      </c>
      <c r="J1043" s="55">
        <f t="shared" si="534"/>
        <v>121500</v>
      </c>
      <c r="K1043" s="55">
        <f t="shared" si="534"/>
        <v>0</v>
      </c>
      <c r="L1043" s="22">
        <f t="shared" si="509"/>
        <v>0</v>
      </c>
      <c r="M1043" s="55">
        <f t="shared" si="534"/>
        <v>0</v>
      </c>
      <c r="N1043" s="55">
        <f t="shared" si="534"/>
        <v>0</v>
      </c>
      <c r="O1043" s="55">
        <f t="shared" si="534"/>
        <v>0</v>
      </c>
      <c r="P1043" s="55">
        <f t="shared" si="534"/>
        <v>0</v>
      </c>
      <c r="Q1043" s="55">
        <f t="shared" si="534"/>
        <v>0</v>
      </c>
      <c r="R1043" s="55">
        <f t="shared" si="534"/>
        <v>0</v>
      </c>
      <c r="S1043" s="55">
        <f t="shared" si="534"/>
        <v>0</v>
      </c>
      <c r="T1043" s="55">
        <f t="shared" si="534"/>
        <v>0</v>
      </c>
      <c r="U1043" s="55">
        <f t="shared" si="534"/>
        <v>0</v>
      </c>
      <c r="V1043" s="57"/>
      <c r="W1043" s="57"/>
      <c r="X1043" s="57"/>
      <c r="Y1043" s="12"/>
    </row>
    <row r="1044" spans="1:25" hidden="1">
      <c r="A1044" s="28" t="s">
        <v>311</v>
      </c>
      <c r="B1044" s="29">
        <v>11</v>
      </c>
      <c r="C1044" s="28" t="s">
        <v>25</v>
      </c>
      <c r="D1044" s="56">
        <v>4222</v>
      </c>
      <c r="E1044" s="32" t="s">
        <v>130</v>
      </c>
      <c r="F1044" s="32"/>
      <c r="G1044" s="54">
        <v>121500</v>
      </c>
      <c r="H1044" s="54">
        <v>121500</v>
      </c>
      <c r="I1044" s="54">
        <v>121500</v>
      </c>
      <c r="J1044" s="54">
        <v>121500</v>
      </c>
      <c r="K1044" s="54">
        <v>0</v>
      </c>
      <c r="L1044" s="33">
        <f t="shared" si="509"/>
        <v>0</v>
      </c>
      <c r="M1044" s="54">
        <v>0</v>
      </c>
      <c r="N1044" s="54">
        <v>0</v>
      </c>
      <c r="O1044" s="54"/>
      <c r="P1044" s="54">
        <f t="shared" si="529"/>
        <v>0</v>
      </c>
      <c r="Q1044" s="54">
        <v>0</v>
      </c>
      <c r="R1044" s="54"/>
      <c r="S1044" s="54">
        <f t="shared" si="530"/>
        <v>0</v>
      </c>
      <c r="T1044" s="54"/>
      <c r="U1044" s="54">
        <f t="shared" si="531"/>
        <v>0</v>
      </c>
    </row>
    <row r="1045" spans="1:25" s="23" customFormat="1" ht="15.75" hidden="1">
      <c r="A1045" s="24" t="s">
        <v>311</v>
      </c>
      <c r="B1045" s="25">
        <v>12</v>
      </c>
      <c r="C1045" s="24" t="s">
        <v>25</v>
      </c>
      <c r="D1045" s="42">
        <v>321</v>
      </c>
      <c r="E1045" s="20"/>
      <c r="F1045" s="20"/>
      <c r="G1045" s="55">
        <f>SUM(G1046)</f>
        <v>0</v>
      </c>
      <c r="H1045" s="55">
        <f t="shared" ref="H1045:U1045" si="535">SUM(H1046)</f>
        <v>0</v>
      </c>
      <c r="I1045" s="55">
        <f t="shared" si="535"/>
        <v>0</v>
      </c>
      <c r="J1045" s="55">
        <f t="shared" si="535"/>
        <v>0</v>
      </c>
      <c r="K1045" s="55">
        <f t="shared" si="535"/>
        <v>0</v>
      </c>
      <c r="L1045" s="22" t="str">
        <f t="shared" si="509"/>
        <v>-</v>
      </c>
      <c r="M1045" s="55">
        <f t="shared" si="535"/>
        <v>0</v>
      </c>
      <c r="N1045" s="55">
        <f t="shared" si="535"/>
        <v>0</v>
      </c>
      <c r="O1045" s="55">
        <f t="shared" si="535"/>
        <v>151000</v>
      </c>
      <c r="P1045" s="55">
        <f t="shared" si="535"/>
        <v>151000</v>
      </c>
      <c r="Q1045" s="55">
        <f t="shared" si="535"/>
        <v>0</v>
      </c>
      <c r="R1045" s="55">
        <f t="shared" si="535"/>
        <v>0</v>
      </c>
      <c r="S1045" s="55">
        <f t="shared" si="535"/>
        <v>0</v>
      </c>
      <c r="T1045" s="55">
        <f t="shared" si="535"/>
        <v>0</v>
      </c>
      <c r="U1045" s="55">
        <f t="shared" si="535"/>
        <v>0</v>
      </c>
      <c r="V1045" s="57"/>
      <c r="W1045" s="57"/>
      <c r="X1045" s="57"/>
      <c r="Y1045" s="12"/>
    </row>
    <row r="1046" spans="1:25" hidden="1">
      <c r="A1046" s="43" t="s">
        <v>311</v>
      </c>
      <c r="B1046" s="44">
        <v>12</v>
      </c>
      <c r="C1046" s="43" t="s">
        <v>25</v>
      </c>
      <c r="D1046" s="73">
        <v>3211</v>
      </c>
      <c r="E1046" s="32" t="s">
        <v>110</v>
      </c>
      <c r="F1046" s="32"/>
      <c r="G1046" s="54"/>
      <c r="H1046" s="54"/>
      <c r="I1046" s="54"/>
      <c r="J1046" s="54"/>
      <c r="K1046" s="54"/>
      <c r="L1046" s="33" t="str">
        <f t="shared" si="509"/>
        <v>-</v>
      </c>
      <c r="M1046" s="54"/>
      <c r="N1046" s="54"/>
      <c r="O1046" s="54">
        <v>151000</v>
      </c>
      <c r="P1046" s="54">
        <f t="shared" si="529"/>
        <v>151000</v>
      </c>
      <c r="Q1046" s="54"/>
      <c r="R1046" s="54"/>
      <c r="S1046" s="54">
        <f t="shared" si="530"/>
        <v>0</v>
      </c>
      <c r="T1046" s="54"/>
      <c r="U1046" s="54">
        <f t="shared" si="531"/>
        <v>0</v>
      </c>
    </row>
    <row r="1047" spans="1:25" s="23" customFormat="1" ht="15.75" hidden="1">
      <c r="A1047" s="24" t="s">
        <v>311</v>
      </c>
      <c r="B1047" s="25">
        <v>12</v>
      </c>
      <c r="C1047" s="24" t="s">
        <v>25</v>
      </c>
      <c r="D1047" s="42">
        <v>323</v>
      </c>
      <c r="E1047" s="20"/>
      <c r="F1047" s="20"/>
      <c r="G1047" s="55">
        <f>SUM(G1048)</f>
        <v>0</v>
      </c>
      <c r="H1047" s="55">
        <f t="shared" ref="H1047:U1047" si="536">SUM(H1048)</f>
        <v>0</v>
      </c>
      <c r="I1047" s="55">
        <f t="shared" si="536"/>
        <v>0</v>
      </c>
      <c r="J1047" s="55">
        <f t="shared" si="536"/>
        <v>0</v>
      </c>
      <c r="K1047" s="55">
        <f t="shared" si="536"/>
        <v>0</v>
      </c>
      <c r="L1047" s="22" t="str">
        <f t="shared" si="509"/>
        <v>-</v>
      </c>
      <c r="M1047" s="55">
        <f t="shared" si="536"/>
        <v>0</v>
      </c>
      <c r="N1047" s="55">
        <f t="shared" si="536"/>
        <v>0</v>
      </c>
      <c r="O1047" s="55">
        <f t="shared" si="536"/>
        <v>460000</v>
      </c>
      <c r="P1047" s="55">
        <f t="shared" si="536"/>
        <v>460000</v>
      </c>
      <c r="Q1047" s="55">
        <f t="shared" si="536"/>
        <v>0</v>
      </c>
      <c r="R1047" s="55">
        <f t="shared" si="536"/>
        <v>0</v>
      </c>
      <c r="S1047" s="55">
        <f t="shared" si="536"/>
        <v>0</v>
      </c>
      <c r="T1047" s="55">
        <f t="shared" si="536"/>
        <v>0</v>
      </c>
      <c r="U1047" s="55">
        <f t="shared" si="536"/>
        <v>0</v>
      </c>
      <c r="V1047" s="57"/>
      <c r="W1047" s="57"/>
      <c r="X1047" s="57"/>
      <c r="Y1047" s="12"/>
    </row>
    <row r="1048" spans="1:25" hidden="1">
      <c r="A1048" s="43" t="s">
        <v>311</v>
      </c>
      <c r="B1048" s="44">
        <v>12</v>
      </c>
      <c r="C1048" s="43" t="s">
        <v>25</v>
      </c>
      <c r="D1048" s="73">
        <v>3237</v>
      </c>
      <c r="E1048" s="32" t="s">
        <v>36</v>
      </c>
      <c r="F1048" s="32"/>
      <c r="G1048" s="54"/>
      <c r="H1048" s="54"/>
      <c r="I1048" s="54"/>
      <c r="J1048" s="54"/>
      <c r="K1048" s="54"/>
      <c r="L1048" s="33" t="str">
        <f t="shared" si="509"/>
        <v>-</v>
      </c>
      <c r="M1048" s="54"/>
      <c r="N1048" s="54"/>
      <c r="O1048" s="54">
        <v>460000</v>
      </c>
      <c r="P1048" s="54">
        <f t="shared" si="529"/>
        <v>460000</v>
      </c>
      <c r="Q1048" s="54"/>
      <c r="R1048" s="54"/>
      <c r="S1048" s="54">
        <f t="shared" si="530"/>
        <v>0</v>
      </c>
      <c r="T1048" s="54"/>
      <c r="U1048" s="54">
        <f t="shared" si="531"/>
        <v>0</v>
      </c>
    </row>
    <row r="1049" spans="1:25" s="23" customFormat="1" ht="15.75" hidden="1">
      <c r="A1049" s="24" t="s">
        <v>311</v>
      </c>
      <c r="B1049" s="25">
        <v>12</v>
      </c>
      <c r="C1049" s="24" t="s">
        <v>25</v>
      </c>
      <c r="D1049" s="42">
        <v>329</v>
      </c>
      <c r="E1049" s="20"/>
      <c r="F1049" s="20"/>
      <c r="G1049" s="55">
        <f>SUM(G1050)</f>
        <v>0</v>
      </c>
      <c r="H1049" s="55">
        <f t="shared" ref="H1049:U1049" si="537">SUM(H1050)</f>
        <v>0</v>
      </c>
      <c r="I1049" s="55">
        <f t="shared" si="537"/>
        <v>0</v>
      </c>
      <c r="J1049" s="55">
        <f t="shared" si="537"/>
        <v>0</v>
      </c>
      <c r="K1049" s="55">
        <f t="shared" si="537"/>
        <v>0</v>
      </c>
      <c r="L1049" s="22" t="str">
        <f t="shared" si="509"/>
        <v>-</v>
      </c>
      <c r="M1049" s="55">
        <f t="shared" si="537"/>
        <v>0</v>
      </c>
      <c r="N1049" s="55">
        <f t="shared" si="537"/>
        <v>0</v>
      </c>
      <c r="O1049" s="55">
        <f t="shared" si="537"/>
        <v>15000</v>
      </c>
      <c r="P1049" s="55">
        <f t="shared" si="537"/>
        <v>15000</v>
      </c>
      <c r="Q1049" s="55">
        <f t="shared" si="537"/>
        <v>0</v>
      </c>
      <c r="R1049" s="55">
        <f t="shared" si="537"/>
        <v>0</v>
      </c>
      <c r="S1049" s="55">
        <f t="shared" si="537"/>
        <v>0</v>
      </c>
      <c r="T1049" s="55">
        <f t="shared" si="537"/>
        <v>0</v>
      </c>
      <c r="U1049" s="55">
        <f t="shared" si="537"/>
        <v>0</v>
      </c>
      <c r="V1049" s="57"/>
      <c r="W1049" s="57"/>
      <c r="X1049" s="57"/>
      <c r="Y1049" s="12"/>
    </row>
    <row r="1050" spans="1:25" hidden="1">
      <c r="A1050" s="43" t="s">
        <v>311</v>
      </c>
      <c r="B1050" s="44">
        <v>12</v>
      </c>
      <c r="C1050" s="43" t="s">
        <v>25</v>
      </c>
      <c r="D1050" s="73">
        <v>3293</v>
      </c>
      <c r="E1050" s="32" t="s">
        <v>124</v>
      </c>
      <c r="F1050" s="32"/>
      <c r="G1050" s="54"/>
      <c r="H1050" s="54"/>
      <c r="I1050" s="54"/>
      <c r="J1050" s="54"/>
      <c r="K1050" s="54"/>
      <c r="L1050" s="33" t="str">
        <f t="shared" si="509"/>
        <v>-</v>
      </c>
      <c r="M1050" s="54"/>
      <c r="N1050" s="54"/>
      <c r="O1050" s="54">
        <v>15000</v>
      </c>
      <c r="P1050" s="54">
        <f t="shared" si="529"/>
        <v>15000</v>
      </c>
      <c r="Q1050" s="54"/>
      <c r="R1050" s="54"/>
      <c r="S1050" s="54">
        <f t="shared" si="530"/>
        <v>0</v>
      </c>
      <c r="T1050" s="54"/>
      <c r="U1050" s="54">
        <f t="shared" si="531"/>
        <v>0</v>
      </c>
    </row>
    <row r="1051" spans="1:25" ht="15.75" hidden="1">
      <c r="A1051" s="141" t="s">
        <v>311</v>
      </c>
      <c r="B1051" s="142">
        <v>12</v>
      </c>
      <c r="C1051" s="141" t="s">
        <v>25</v>
      </c>
      <c r="D1051" s="111">
        <v>422</v>
      </c>
      <c r="E1051" s="20"/>
      <c r="F1051" s="20"/>
      <c r="G1051" s="55">
        <f>G1052</f>
        <v>0</v>
      </c>
      <c r="H1051" s="55">
        <f t="shared" ref="H1051:U1051" si="538">H1052</f>
        <v>0</v>
      </c>
      <c r="I1051" s="55">
        <f t="shared" si="538"/>
        <v>0</v>
      </c>
      <c r="J1051" s="55">
        <f t="shared" si="538"/>
        <v>0</v>
      </c>
      <c r="K1051" s="55">
        <f t="shared" si="538"/>
        <v>0</v>
      </c>
      <c r="L1051" s="22" t="str">
        <f t="shared" si="509"/>
        <v>-</v>
      </c>
      <c r="M1051" s="55">
        <f t="shared" si="538"/>
        <v>0</v>
      </c>
      <c r="N1051" s="55">
        <f t="shared" si="538"/>
        <v>0</v>
      </c>
      <c r="O1051" s="55">
        <f t="shared" si="538"/>
        <v>125000</v>
      </c>
      <c r="P1051" s="55">
        <f t="shared" si="538"/>
        <v>125000</v>
      </c>
      <c r="Q1051" s="55">
        <f t="shared" si="538"/>
        <v>0</v>
      </c>
      <c r="R1051" s="55">
        <f t="shared" si="538"/>
        <v>0</v>
      </c>
      <c r="S1051" s="55">
        <f t="shared" si="538"/>
        <v>0</v>
      </c>
      <c r="T1051" s="55">
        <f t="shared" si="538"/>
        <v>0</v>
      </c>
      <c r="U1051" s="55">
        <f t="shared" si="538"/>
        <v>0</v>
      </c>
    </row>
    <row r="1052" spans="1:25" ht="15.75" hidden="1">
      <c r="A1052" s="43" t="s">
        <v>311</v>
      </c>
      <c r="B1052" s="44">
        <v>12</v>
      </c>
      <c r="C1052" s="43" t="s">
        <v>25</v>
      </c>
      <c r="D1052" s="73">
        <v>4222</v>
      </c>
      <c r="E1052" s="32" t="s">
        <v>130</v>
      </c>
      <c r="F1052" s="32"/>
      <c r="G1052" s="54"/>
      <c r="H1052" s="54"/>
      <c r="I1052" s="54"/>
      <c r="J1052" s="54"/>
      <c r="K1052" s="54"/>
      <c r="L1052" s="22" t="str">
        <f t="shared" si="509"/>
        <v>-</v>
      </c>
      <c r="M1052" s="54"/>
      <c r="N1052" s="54"/>
      <c r="O1052" s="54">
        <v>125000</v>
      </c>
      <c r="P1052" s="54">
        <f>O1052</f>
        <v>125000</v>
      </c>
      <c r="Q1052" s="54"/>
      <c r="R1052" s="54"/>
      <c r="S1052" s="54">
        <f>R1052</f>
        <v>0</v>
      </c>
      <c r="T1052" s="54"/>
      <c r="U1052" s="54">
        <f>T1052</f>
        <v>0</v>
      </c>
    </row>
    <row r="1053" spans="1:25" s="23" customFormat="1" ht="15.75">
      <c r="A1053" s="439" t="s">
        <v>415</v>
      </c>
      <c r="B1053" s="439"/>
      <c r="C1053" s="439"/>
      <c r="D1053" s="439"/>
      <c r="E1053" s="40" t="s">
        <v>421</v>
      </c>
      <c r="F1053" s="20"/>
      <c r="G1053" s="55">
        <f>SUM(G1054)</f>
        <v>0</v>
      </c>
      <c r="H1053" s="55">
        <f t="shared" ref="H1053:U1054" si="539">SUM(H1054)</f>
        <v>0</v>
      </c>
      <c r="I1053" s="55">
        <f t="shared" si="539"/>
        <v>0</v>
      </c>
      <c r="J1053" s="55">
        <f t="shared" si="539"/>
        <v>0</v>
      </c>
      <c r="K1053" s="55">
        <f t="shared" si="539"/>
        <v>0</v>
      </c>
      <c r="L1053" s="22" t="str">
        <f t="shared" si="509"/>
        <v>-</v>
      </c>
      <c r="M1053" s="55">
        <f t="shared" si="539"/>
        <v>0</v>
      </c>
      <c r="N1053" s="55">
        <f t="shared" si="539"/>
        <v>0</v>
      </c>
      <c r="O1053" s="55">
        <f t="shared" si="539"/>
        <v>0</v>
      </c>
      <c r="P1053" s="55">
        <f t="shared" si="539"/>
        <v>0</v>
      </c>
      <c r="Q1053" s="55">
        <f t="shared" si="539"/>
        <v>0</v>
      </c>
      <c r="R1053" s="55">
        <f t="shared" si="539"/>
        <v>0</v>
      </c>
      <c r="S1053" s="55">
        <f t="shared" si="539"/>
        <v>0</v>
      </c>
      <c r="T1053" s="55">
        <f t="shared" si="539"/>
        <v>0</v>
      </c>
      <c r="U1053" s="55">
        <f t="shared" si="539"/>
        <v>0</v>
      </c>
      <c r="V1053" s="57"/>
      <c r="W1053" s="57"/>
      <c r="X1053" s="57"/>
      <c r="Y1053" s="12"/>
    </row>
    <row r="1054" spans="1:25" s="23" customFormat="1" ht="15.75" hidden="1">
      <c r="A1054" s="24"/>
      <c r="B1054" s="25">
        <v>11</v>
      </c>
      <c r="C1054" s="24"/>
      <c r="D1054" s="42">
        <v>412</v>
      </c>
      <c r="E1054" s="20"/>
      <c r="F1054" s="20"/>
      <c r="G1054" s="55">
        <f>SUM(G1055)</f>
        <v>0</v>
      </c>
      <c r="H1054" s="55">
        <f t="shared" si="539"/>
        <v>0</v>
      </c>
      <c r="I1054" s="55">
        <f t="shared" si="539"/>
        <v>0</v>
      </c>
      <c r="J1054" s="55">
        <f t="shared" si="539"/>
        <v>0</v>
      </c>
      <c r="K1054" s="55">
        <f t="shared" si="539"/>
        <v>0</v>
      </c>
      <c r="L1054" s="22" t="str">
        <f t="shared" si="509"/>
        <v>-</v>
      </c>
      <c r="M1054" s="55">
        <f t="shared" si="539"/>
        <v>0</v>
      </c>
      <c r="N1054" s="55">
        <f t="shared" si="539"/>
        <v>0</v>
      </c>
      <c r="O1054" s="55">
        <f t="shared" si="539"/>
        <v>0</v>
      </c>
      <c r="P1054" s="55">
        <f t="shared" si="539"/>
        <v>0</v>
      </c>
      <c r="Q1054" s="55">
        <f t="shared" si="539"/>
        <v>0</v>
      </c>
      <c r="R1054" s="55">
        <f t="shared" si="539"/>
        <v>0</v>
      </c>
      <c r="S1054" s="55">
        <f t="shared" si="539"/>
        <v>0</v>
      </c>
      <c r="T1054" s="55">
        <f t="shared" si="539"/>
        <v>0</v>
      </c>
      <c r="U1054" s="55">
        <f t="shared" si="539"/>
        <v>0</v>
      </c>
      <c r="V1054" s="57"/>
      <c r="W1054" s="57"/>
      <c r="X1054" s="57"/>
      <c r="Y1054" s="12"/>
    </row>
    <row r="1055" spans="1:25" s="67" customFormat="1" hidden="1">
      <c r="A1055" s="43"/>
      <c r="B1055" s="44">
        <v>11</v>
      </c>
      <c r="C1055" s="43"/>
      <c r="D1055" s="73">
        <v>4126</v>
      </c>
      <c r="E1055" s="38"/>
      <c r="F1055" s="64"/>
      <c r="G1055" s="84"/>
      <c r="H1055" s="84"/>
      <c r="I1055" s="84"/>
      <c r="J1055" s="84"/>
      <c r="K1055" s="84"/>
      <c r="L1055" s="66" t="str">
        <f t="shared" si="509"/>
        <v>-</v>
      </c>
      <c r="M1055" s="84"/>
      <c r="N1055" s="84"/>
      <c r="O1055" s="54"/>
      <c r="P1055" s="54">
        <f>O1055</f>
        <v>0</v>
      </c>
      <c r="Q1055" s="54"/>
      <c r="R1055" s="54"/>
      <c r="S1055" s="54">
        <f>R1055</f>
        <v>0</v>
      </c>
      <c r="T1055" s="54"/>
      <c r="U1055" s="54">
        <f>T1055</f>
        <v>0</v>
      </c>
      <c r="V1055" s="127"/>
      <c r="W1055" s="127"/>
      <c r="X1055" s="127"/>
      <c r="Y1055" s="136"/>
    </row>
    <row r="1056" spans="1:25" s="23" customFormat="1" ht="15.75">
      <c r="A1056" s="439" t="s">
        <v>415</v>
      </c>
      <c r="B1056" s="439"/>
      <c r="C1056" s="439"/>
      <c r="D1056" s="439"/>
      <c r="E1056" s="40" t="s">
        <v>424</v>
      </c>
      <c r="F1056" s="20"/>
      <c r="G1056" s="55">
        <f>G1057+G1059</f>
        <v>0</v>
      </c>
      <c r="H1056" s="55"/>
      <c r="I1056" s="55"/>
      <c r="J1056" s="55"/>
      <c r="K1056" s="55"/>
      <c r="L1056" s="22" t="str">
        <f t="shared" si="509"/>
        <v>-</v>
      </c>
      <c r="M1056" s="55"/>
      <c r="N1056" s="55"/>
      <c r="O1056" s="55">
        <f>O1058+O1060</f>
        <v>0</v>
      </c>
      <c r="P1056" s="55">
        <f t="shared" ref="P1056:U1056" si="540">P1058+P1060</f>
        <v>0</v>
      </c>
      <c r="Q1056" s="55">
        <f t="shared" si="540"/>
        <v>0</v>
      </c>
      <c r="R1056" s="55">
        <f t="shared" si="540"/>
        <v>0</v>
      </c>
      <c r="S1056" s="55">
        <f t="shared" si="540"/>
        <v>0</v>
      </c>
      <c r="T1056" s="55">
        <f t="shared" si="540"/>
        <v>0</v>
      </c>
      <c r="U1056" s="55">
        <f t="shared" si="540"/>
        <v>0</v>
      </c>
      <c r="V1056" s="57"/>
      <c r="W1056" s="57"/>
      <c r="X1056" s="57"/>
      <c r="Y1056" s="12"/>
    </row>
    <row r="1057" spans="1:25" s="23" customFormat="1" ht="15.75" hidden="1">
      <c r="A1057" s="24"/>
      <c r="B1057" s="25">
        <v>11</v>
      </c>
      <c r="C1057" s="24"/>
      <c r="D1057" s="42">
        <v>412</v>
      </c>
      <c r="E1057" s="20"/>
      <c r="F1057" s="20"/>
      <c r="G1057" s="55">
        <f>SUM(G1058)</f>
        <v>0</v>
      </c>
      <c r="H1057" s="55">
        <f t="shared" ref="H1057:U1057" si="541">SUM(H1058)</f>
        <v>0</v>
      </c>
      <c r="I1057" s="55">
        <f t="shared" si="541"/>
        <v>0</v>
      </c>
      <c r="J1057" s="55">
        <f t="shared" si="541"/>
        <v>0</v>
      </c>
      <c r="K1057" s="55">
        <f t="shared" si="541"/>
        <v>0</v>
      </c>
      <c r="L1057" s="22" t="str">
        <f t="shared" si="509"/>
        <v>-</v>
      </c>
      <c r="M1057" s="55">
        <f t="shared" si="541"/>
        <v>0</v>
      </c>
      <c r="N1057" s="55">
        <f t="shared" si="541"/>
        <v>0</v>
      </c>
      <c r="O1057" s="55">
        <f t="shared" si="541"/>
        <v>0</v>
      </c>
      <c r="P1057" s="55">
        <f t="shared" si="541"/>
        <v>0</v>
      </c>
      <c r="Q1057" s="55">
        <f t="shared" si="541"/>
        <v>0</v>
      </c>
      <c r="R1057" s="55">
        <f t="shared" si="541"/>
        <v>0</v>
      </c>
      <c r="S1057" s="55">
        <f t="shared" si="541"/>
        <v>0</v>
      </c>
      <c r="T1057" s="55">
        <f t="shared" si="541"/>
        <v>0</v>
      </c>
      <c r="U1057" s="55">
        <f t="shared" si="541"/>
        <v>0</v>
      </c>
      <c r="V1057" s="57"/>
      <c r="W1057" s="57"/>
      <c r="X1057" s="57"/>
      <c r="Y1057" s="12"/>
    </row>
    <row r="1058" spans="1:25" hidden="1">
      <c r="A1058" s="43"/>
      <c r="B1058" s="44">
        <v>11</v>
      </c>
      <c r="C1058" s="43"/>
      <c r="D1058" s="73" t="s">
        <v>431</v>
      </c>
      <c r="E1058" s="38"/>
      <c r="F1058" s="32"/>
      <c r="G1058" s="54"/>
      <c r="H1058" s="54"/>
      <c r="I1058" s="54"/>
      <c r="J1058" s="54"/>
      <c r="K1058" s="54"/>
      <c r="L1058" s="33" t="str">
        <f t="shared" si="509"/>
        <v>-</v>
      </c>
      <c r="M1058" s="54"/>
      <c r="N1058" s="54"/>
      <c r="O1058" s="54"/>
      <c r="P1058" s="54">
        <f>O1058</f>
        <v>0</v>
      </c>
      <c r="Q1058" s="54"/>
      <c r="R1058" s="54">
        <v>0</v>
      </c>
      <c r="S1058" s="54">
        <f>R1058</f>
        <v>0</v>
      </c>
      <c r="T1058" s="54">
        <v>0</v>
      </c>
      <c r="U1058" s="54">
        <f>T1058</f>
        <v>0</v>
      </c>
    </row>
    <row r="1059" spans="1:25" s="23" customFormat="1" ht="15.75" hidden="1">
      <c r="A1059" s="24"/>
      <c r="B1059" s="25">
        <v>11</v>
      </c>
      <c r="C1059" s="24"/>
      <c r="D1059" s="42">
        <v>421</v>
      </c>
      <c r="E1059" s="20"/>
      <c r="F1059" s="20"/>
      <c r="G1059" s="55">
        <f>SUM(G1060)</f>
        <v>0</v>
      </c>
      <c r="H1059" s="55">
        <f t="shared" ref="H1059:U1059" si="542">SUM(H1060)</f>
        <v>0</v>
      </c>
      <c r="I1059" s="55">
        <f t="shared" si="542"/>
        <v>0</v>
      </c>
      <c r="J1059" s="55">
        <f t="shared" si="542"/>
        <v>0</v>
      </c>
      <c r="K1059" s="55">
        <f t="shared" si="542"/>
        <v>0</v>
      </c>
      <c r="L1059" s="22" t="str">
        <f t="shared" si="509"/>
        <v>-</v>
      </c>
      <c r="M1059" s="55">
        <f t="shared" si="542"/>
        <v>0</v>
      </c>
      <c r="N1059" s="55">
        <f t="shared" si="542"/>
        <v>0</v>
      </c>
      <c r="O1059" s="55">
        <f t="shared" si="542"/>
        <v>0</v>
      </c>
      <c r="P1059" s="55">
        <f t="shared" si="542"/>
        <v>0</v>
      </c>
      <c r="Q1059" s="55">
        <f t="shared" si="542"/>
        <v>0</v>
      </c>
      <c r="R1059" s="55">
        <f t="shared" si="542"/>
        <v>0</v>
      </c>
      <c r="S1059" s="55">
        <f t="shared" si="542"/>
        <v>0</v>
      </c>
      <c r="T1059" s="55">
        <f t="shared" si="542"/>
        <v>0</v>
      </c>
      <c r="U1059" s="55">
        <f t="shared" si="542"/>
        <v>0</v>
      </c>
      <c r="V1059" s="57"/>
      <c r="W1059" s="57"/>
      <c r="X1059" s="57"/>
      <c r="Y1059" s="12"/>
    </row>
    <row r="1060" spans="1:25" hidden="1">
      <c r="A1060" s="43"/>
      <c r="B1060" s="44">
        <v>11</v>
      </c>
      <c r="C1060" s="43"/>
      <c r="D1060" s="73">
        <v>4214</v>
      </c>
      <c r="E1060" s="38" t="s">
        <v>154</v>
      </c>
      <c r="F1060" s="32"/>
      <c r="G1060" s="54"/>
      <c r="H1060" s="54"/>
      <c r="I1060" s="54"/>
      <c r="J1060" s="54"/>
      <c r="K1060" s="54"/>
      <c r="L1060" s="33" t="str">
        <f t="shared" si="509"/>
        <v>-</v>
      </c>
      <c r="M1060" s="54"/>
      <c r="N1060" s="54"/>
      <c r="O1060" s="54"/>
      <c r="P1060" s="54">
        <f>O1060</f>
        <v>0</v>
      </c>
      <c r="Q1060" s="54"/>
      <c r="R1060" s="54"/>
      <c r="S1060" s="54">
        <f>R1060</f>
        <v>0</v>
      </c>
      <c r="T1060" s="54"/>
      <c r="U1060" s="54">
        <f>T1060</f>
        <v>0</v>
      </c>
    </row>
    <row r="1061" spans="1:25" s="23" customFormat="1" ht="31.5">
      <c r="A1061" s="439" t="s">
        <v>415</v>
      </c>
      <c r="B1061" s="439"/>
      <c r="C1061" s="439"/>
      <c r="D1061" s="439"/>
      <c r="E1061" s="40" t="s">
        <v>425</v>
      </c>
      <c r="F1061" s="20"/>
      <c r="G1061" s="55">
        <f>G1062+G1064</f>
        <v>0</v>
      </c>
      <c r="H1061" s="55"/>
      <c r="I1061" s="55"/>
      <c r="J1061" s="55"/>
      <c r="K1061" s="55"/>
      <c r="L1061" s="22" t="str">
        <f t="shared" si="509"/>
        <v>-</v>
      </c>
      <c r="M1061" s="55"/>
      <c r="N1061" s="55"/>
      <c r="O1061" s="55">
        <f>O1063+O1065</f>
        <v>0</v>
      </c>
      <c r="P1061" s="55">
        <f t="shared" ref="P1061:U1061" si="543">P1063+P1065</f>
        <v>0</v>
      </c>
      <c r="Q1061" s="55">
        <f t="shared" si="543"/>
        <v>0</v>
      </c>
      <c r="R1061" s="55">
        <f t="shared" si="543"/>
        <v>0</v>
      </c>
      <c r="S1061" s="55">
        <f t="shared" si="543"/>
        <v>0</v>
      </c>
      <c r="T1061" s="55">
        <f t="shared" si="543"/>
        <v>0</v>
      </c>
      <c r="U1061" s="55">
        <f t="shared" si="543"/>
        <v>0</v>
      </c>
      <c r="V1061" s="57"/>
      <c r="W1061" s="57"/>
      <c r="X1061" s="57"/>
      <c r="Y1061" s="12"/>
    </row>
    <row r="1062" spans="1:25" s="23" customFormat="1" ht="15.75" hidden="1">
      <c r="A1062" s="24"/>
      <c r="B1062" s="25">
        <v>11</v>
      </c>
      <c r="C1062" s="24"/>
      <c r="D1062" s="42">
        <v>412</v>
      </c>
      <c r="E1062" s="20"/>
      <c r="F1062" s="20"/>
      <c r="G1062" s="55">
        <f>SUM(G1063)</f>
        <v>0</v>
      </c>
      <c r="H1062" s="55">
        <f t="shared" ref="H1062:U1062" si="544">SUM(H1063)</f>
        <v>0</v>
      </c>
      <c r="I1062" s="55">
        <f t="shared" si="544"/>
        <v>0</v>
      </c>
      <c r="J1062" s="55">
        <f t="shared" si="544"/>
        <v>0</v>
      </c>
      <c r="K1062" s="55">
        <f t="shared" si="544"/>
        <v>0</v>
      </c>
      <c r="L1062" s="22" t="str">
        <f t="shared" si="509"/>
        <v>-</v>
      </c>
      <c r="M1062" s="55">
        <f t="shared" si="544"/>
        <v>0</v>
      </c>
      <c r="N1062" s="55">
        <f t="shared" si="544"/>
        <v>0</v>
      </c>
      <c r="O1062" s="55">
        <f t="shared" si="544"/>
        <v>0</v>
      </c>
      <c r="P1062" s="55">
        <f t="shared" si="544"/>
        <v>0</v>
      </c>
      <c r="Q1062" s="55">
        <f t="shared" si="544"/>
        <v>0</v>
      </c>
      <c r="R1062" s="55">
        <f t="shared" si="544"/>
        <v>0</v>
      </c>
      <c r="S1062" s="55">
        <f t="shared" si="544"/>
        <v>0</v>
      </c>
      <c r="T1062" s="55">
        <f t="shared" si="544"/>
        <v>0</v>
      </c>
      <c r="U1062" s="55">
        <f t="shared" si="544"/>
        <v>0</v>
      </c>
      <c r="V1062" s="57"/>
      <c r="W1062" s="57"/>
      <c r="X1062" s="57"/>
      <c r="Y1062" s="12"/>
    </row>
    <row r="1063" spans="1:25" hidden="1">
      <c r="A1063" s="43"/>
      <c r="B1063" s="44">
        <v>11</v>
      </c>
      <c r="C1063" s="43"/>
      <c r="D1063" s="73" t="s">
        <v>431</v>
      </c>
      <c r="E1063" s="38"/>
      <c r="F1063" s="32"/>
      <c r="G1063" s="54"/>
      <c r="H1063" s="54"/>
      <c r="I1063" s="54"/>
      <c r="J1063" s="54"/>
      <c r="K1063" s="54"/>
      <c r="L1063" s="33" t="str">
        <f t="shared" si="509"/>
        <v>-</v>
      </c>
      <c r="M1063" s="54"/>
      <c r="N1063" s="54"/>
      <c r="O1063" s="54"/>
      <c r="P1063" s="54">
        <f>O1063</f>
        <v>0</v>
      </c>
      <c r="Q1063" s="54"/>
      <c r="R1063" s="54">
        <v>0</v>
      </c>
      <c r="S1063" s="54">
        <f>R1063</f>
        <v>0</v>
      </c>
      <c r="T1063" s="54">
        <v>0</v>
      </c>
      <c r="U1063" s="54">
        <f>T1063</f>
        <v>0</v>
      </c>
    </row>
    <row r="1064" spans="1:25" s="23" customFormat="1" ht="15.75" hidden="1">
      <c r="A1064" s="24"/>
      <c r="B1064" s="25">
        <v>11</v>
      </c>
      <c r="C1064" s="24"/>
      <c r="D1064" s="42">
        <v>421</v>
      </c>
      <c r="E1064" s="20"/>
      <c r="F1064" s="20"/>
      <c r="G1064" s="55">
        <f>SUM(G1065)</f>
        <v>0</v>
      </c>
      <c r="H1064" s="55">
        <f t="shared" ref="H1064:U1064" si="545">SUM(H1065)</f>
        <v>0</v>
      </c>
      <c r="I1064" s="55">
        <f t="shared" si="545"/>
        <v>0</v>
      </c>
      <c r="J1064" s="55">
        <f t="shared" si="545"/>
        <v>0</v>
      </c>
      <c r="K1064" s="55">
        <f t="shared" si="545"/>
        <v>0</v>
      </c>
      <c r="L1064" s="22" t="str">
        <f t="shared" si="509"/>
        <v>-</v>
      </c>
      <c r="M1064" s="55">
        <f t="shared" si="545"/>
        <v>0</v>
      </c>
      <c r="N1064" s="55">
        <f t="shared" si="545"/>
        <v>0</v>
      </c>
      <c r="O1064" s="55">
        <f t="shared" si="545"/>
        <v>0</v>
      </c>
      <c r="P1064" s="55">
        <f t="shared" si="545"/>
        <v>0</v>
      </c>
      <c r="Q1064" s="55">
        <f t="shared" si="545"/>
        <v>0</v>
      </c>
      <c r="R1064" s="55">
        <f t="shared" si="545"/>
        <v>0</v>
      </c>
      <c r="S1064" s="55">
        <f t="shared" si="545"/>
        <v>0</v>
      </c>
      <c r="T1064" s="55">
        <f t="shared" si="545"/>
        <v>0</v>
      </c>
      <c r="U1064" s="55">
        <f t="shared" si="545"/>
        <v>0</v>
      </c>
      <c r="V1064" s="57"/>
      <c r="W1064" s="57"/>
      <c r="X1064" s="57"/>
      <c r="Y1064" s="12"/>
    </row>
    <row r="1065" spans="1:25" hidden="1">
      <c r="A1065" s="43"/>
      <c r="B1065" s="44">
        <v>11</v>
      </c>
      <c r="C1065" s="43"/>
      <c r="D1065" s="73">
        <v>4214</v>
      </c>
      <c r="E1065" s="38"/>
      <c r="F1065" s="32"/>
      <c r="G1065" s="54"/>
      <c r="H1065" s="54"/>
      <c r="I1065" s="54"/>
      <c r="J1065" s="54"/>
      <c r="K1065" s="54"/>
      <c r="L1065" s="33" t="str">
        <f t="shared" si="509"/>
        <v>-</v>
      </c>
      <c r="M1065" s="54"/>
      <c r="N1065" s="54"/>
      <c r="O1065" s="54">
        <v>0</v>
      </c>
      <c r="P1065" s="54">
        <f>O1065</f>
        <v>0</v>
      </c>
      <c r="Q1065" s="54"/>
      <c r="R1065" s="54"/>
      <c r="S1065" s="54">
        <f>R1065</f>
        <v>0</v>
      </c>
      <c r="T1065" s="54"/>
      <c r="U1065" s="54">
        <f>T1065</f>
        <v>0</v>
      </c>
    </row>
    <row r="1066" spans="1:25" s="23" customFormat="1" ht="15.75">
      <c r="A1066" s="439" t="s">
        <v>415</v>
      </c>
      <c r="B1066" s="439"/>
      <c r="C1066" s="439"/>
      <c r="D1066" s="439"/>
      <c r="E1066" s="40" t="s">
        <v>426</v>
      </c>
      <c r="F1066" s="20"/>
      <c r="G1066" s="55">
        <f>SUM(G1067)</f>
        <v>0</v>
      </c>
      <c r="H1066" s="55">
        <f t="shared" ref="H1066:U1067" si="546">SUM(H1067)</f>
        <v>0</v>
      </c>
      <c r="I1066" s="55">
        <f t="shared" si="546"/>
        <v>0</v>
      </c>
      <c r="J1066" s="55">
        <f t="shared" si="546"/>
        <v>0</v>
      </c>
      <c r="K1066" s="55">
        <f t="shared" si="546"/>
        <v>0</v>
      </c>
      <c r="L1066" s="22" t="str">
        <f t="shared" si="509"/>
        <v>-</v>
      </c>
      <c r="M1066" s="55">
        <f t="shared" si="546"/>
        <v>0</v>
      </c>
      <c r="N1066" s="55">
        <f t="shared" si="546"/>
        <v>0</v>
      </c>
      <c r="O1066" s="55">
        <f t="shared" si="546"/>
        <v>0</v>
      </c>
      <c r="P1066" s="55">
        <f t="shared" si="546"/>
        <v>0</v>
      </c>
      <c r="Q1066" s="55">
        <f t="shared" si="546"/>
        <v>0</v>
      </c>
      <c r="R1066" s="55">
        <f t="shared" si="546"/>
        <v>0</v>
      </c>
      <c r="S1066" s="55">
        <f t="shared" si="546"/>
        <v>0</v>
      </c>
      <c r="T1066" s="55">
        <f t="shared" si="546"/>
        <v>0</v>
      </c>
      <c r="U1066" s="55">
        <f t="shared" si="546"/>
        <v>0</v>
      </c>
      <c r="V1066" s="57"/>
      <c r="W1066" s="57"/>
      <c r="X1066" s="57"/>
      <c r="Y1066" s="12"/>
    </row>
    <row r="1067" spans="1:25" s="23" customFormat="1" ht="15.75" hidden="1">
      <c r="A1067" s="24"/>
      <c r="B1067" s="25">
        <v>11</v>
      </c>
      <c r="C1067" s="24"/>
      <c r="D1067" s="42">
        <v>412</v>
      </c>
      <c r="E1067" s="20"/>
      <c r="F1067" s="20"/>
      <c r="G1067" s="55">
        <f>SUM(G1068)</f>
        <v>0</v>
      </c>
      <c r="H1067" s="55">
        <f t="shared" si="546"/>
        <v>0</v>
      </c>
      <c r="I1067" s="55">
        <f t="shared" si="546"/>
        <v>0</v>
      </c>
      <c r="J1067" s="55">
        <f t="shared" si="546"/>
        <v>0</v>
      </c>
      <c r="K1067" s="55">
        <f t="shared" si="546"/>
        <v>0</v>
      </c>
      <c r="L1067" s="22" t="str">
        <f t="shared" si="509"/>
        <v>-</v>
      </c>
      <c r="M1067" s="55">
        <f t="shared" si="546"/>
        <v>0</v>
      </c>
      <c r="N1067" s="55">
        <f t="shared" si="546"/>
        <v>0</v>
      </c>
      <c r="O1067" s="55">
        <f t="shared" si="546"/>
        <v>0</v>
      </c>
      <c r="P1067" s="55">
        <f t="shared" si="546"/>
        <v>0</v>
      </c>
      <c r="Q1067" s="55">
        <f t="shared" si="546"/>
        <v>0</v>
      </c>
      <c r="R1067" s="55">
        <f t="shared" si="546"/>
        <v>0</v>
      </c>
      <c r="S1067" s="55">
        <f t="shared" si="546"/>
        <v>0</v>
      </c>
      <c r="T1067" s="55">
        <f t="shared" si="546"/>
        <v>0</v>
      </c>
      <c r="U1067" s="55">
        <f t="shared" si="546"/>
        <v>0</v>
      </c>
      <c r="V1067" s="57"/>
      <c r="W1067" s="57"/>
      <c r="X1067" s="57"/>
      <c r="Y1067" s="12"/>
    </row>
    <row r="1068" spans="1:25" hidden="1">
      <c r="A1068" s="43"/>
      <c r="B1068" s="44">
        <v>11</v>
      </c>
      <c r="C1068" s="43"/>
      <c r="D1068" s="73" t="s">
        <v>431</v>
      </c>
      <c r="E1068" s="38"/>
      <c r="F1068" s="32"/>
      <c r="G1068" s="54"/>
      <c r="H1068" s="54"/>
      <c r="I1068" s="54"/>
      <c r="J1068" s="54"/>
      <c r="K1068" s="54"/>
      <c r="L1068" s="33" t="str">
        <f t="shared" si="509"/>
        <v>-</v>
      </c>
      <c r="M1068" s="54"/>
      <c r="N1068" s="54"/>
      <c r="O1068" s="54"/>
      <c r="P1068" s="54">
        <f>O1068</f>
        <v>0</v>
      </c>
      <c r="Q1068" s="54"/>
      <c r="R1068" s="54"/>
      <c r="S1068" s="54">
        <f>R1068</f>
        <v>0</v>
      </c>
      <c r="T1068" s="54"/>
      <c r="U1068" s="54">
        <f>T1068</f>
        <v>0</v>
      </c>
    </row>
    <row r="1069" spans="1:25" s="23" customFormat="1" ht="31.5">
      <c r="A1069" s="439" t="s">
        <v>415</v>
      </c>
      <c r="B1069" s="439"/>
      <c r="C1069" s="439"/>
      <c r="D1069" s="439"/>
      <c r="E1069" s="40" t="s">
        <v>427</v>
      </c>
      <c r="F1069" s="20"/>
      <c r="G1069" s="55">
        <f>SUM(G1070)</f>
        <v>0</v>
      </c>
      <c r="H1069" s="55">
        <f t="shared" ref="H1069:U1070" si="547">SUM(H1070)</f>
        <v>0</v>
      </c>
      <c r="I1069" s="55">
        <f t="shared" si="547"/>
        <v>0</v>
      </c>
      <c r="J1069" s="55">
        <f t="shared" si="547"/>
        <v>0</v>
      </c>
      <c r="K1069" s="55">
        <f t="shared" si="547"/>
        <v>0</v>
      </c>
      <c r="L1069" s="22" t="str">
        <f t="shared" si="509"/>
        <v>-</v>
      </c>
      <c r="M1069" s="55">
        <f t="shared" si="547"/>
        <v>0</v>
      </c>
      <c r="N1069" s="55">
        <f t="shared" si="547"/>
        <v>0</v>
      </c>
      <c r="O1069" s="55">
        <f t="shared" si="547"/>
        <v>0</v>
      </c>
      <c r="P1069" s="55">
        <f t="shared" si="547"/>
        <v>0</v>
      </c>
      <c r="Q1069" s="55">
        <f t="shared" si="547"/>
        <v>0</v>
      </c>
      <c r="R1069" s="55">
        <f t="shared" si="547"/>
        <v>0</v>
      </c>
      <c r="S1069" s="55">
        <f t="shared" si="547"/>
        <v>0</v>
      </c>
      <c r="T1069" s="55">
        <f t="shared" si="547"/>
        <v>0</v>
      </c>
      <c r="U1069" s="55">
        <f t="shared" si="547"/>
        <v>0</v>
      </c>
      <c r="V1069" s="57"/>
      <c r="W1069" s="57"/>
      <c r="X1069" s="57"/>
      <c r="Y1069" s="12"/>
    </row>
    <row r="1070" spans="1:25" s="23" customFormat="1" ht="15.75" hidden="1">
      <c r="A1070" s="24"/>
      <c r="B1070" s="25">
        <v>11</v>
      </c>
      <c r="C1070" s="24"/>
      <c r="D1070" s="42">
        <v>421</v>
      </c>
      <c r="E1070" s="20"/>
      <c r="F1070" s="20"/>
      <c r="G1070" s="55">
        <f>SUM(G1071)</f>
        <v>0</v>
      </c>
      <c r="H1070" s="55">
        <f t="shared" si="547"/>
        <v>0</v>
      </c>
      <c r="I1070" s="55">
        <f t="shared" si="547"/>
        <v>0</v>
      </c>
      <c r="J1070" s="55">
        <f t="shared" si="547"/>
        <v>0</v>
      </c>
      <c r="K1070" s="55">
        <f t="shared" si="547"/>
        <v>0</v>
      </c>
      <c r="L1070" s="22" t="str">
        <f t="shared" si="509"/>
        <v>-</v>
      </c>
      <c r="M1070" s="55">
        <f t="shared" si="547"/>
        <v>0</v>
      </c>
      <c r="N1070" s="55">
        <f t="shared" si="547"/>
        <v>0</v>
      </c>
      <c r="O1070" s="55">
        <f t="shared" si="547"/>
        <v>0</v>
      </c>
      <c r="P1070" s="55">
        <f t="shared" si="547"/>
        <v>0</v>
      </c>
      <c r="Q1070" s="55">
        <f t="shared" si="547"/>
        <v>0</v>
      </c>
      <c r="R1070" s="55">
        <f t="shared" si="547"/>
        <v>0</v>
      </c>
      <c r="S1070" s="55">
        <f t="shared" si="547"/>
        <v>0</v>
      </c>
      <c r="T1070" s="55">
        <f t="shared" si="547"/>
        <v>0</v>
      </c>
      <c r="U1070" s="55">
        <f t="shared" si="547"/>
        <v>0</v>
      </c>
      <c r="V1070" s="57"/>
      <c r="W1070" s="57"/>
      <c r="X1070" s="57"/>
      <c r="Y1070" s="12"/>
    </row>
    <row r="1071" spans="1:25" hidden="1">
      <c r="A1071" s="43"/>
      <c r="B1071" s="44">
        <v>11</v>
      </c>
      <c r="C1071" s="43"/>
      <c r="D1071" s="73">
        <v>4214</v>
      </c>
      <c r="E1071" s="38" t="s">
        <v>154</v>
      </c>
      <c r="F1071" s="32"/>
      <c r="G1071" s="54"/>
      <c r="H1071" s="54"/>
      <c r="I1071" s="54"/>
      <c r="J1071" s="54"/>
      <c r="K1071" s="54"/>
      <c r="L1071" s="33" t="str">
        <f t="shared" si="509"/>
        <v>-</v>
      </c>
      <c r="M1071" s="54"/>
      <c r="N1071" s="54"/>
      <c r="O1071" s="54">
        <v>0</v>
      </c>
      <c r="P1071" s="54">
        <f>O1071</f>
        <v>0</v>
      </c>
      <c r="Q1071" s="54"/>
      <c r="R1071" s="54">
        <v>0</v>
      </c>
      <c r="S1071" s="54">
        <f>R1071</f>
        <v>0</v>
      </c>
      <c r="T1071" s="54"/>
      <c r="U1071" s="54">
        <f>T1071</f>
        <v>0</v>
      </c>
    </row>
    <row r="1072" spans="1:25" s="23" customFormat="1" ht="15.75">
      <c r="A1072" s="430" t="s">
        <v>186</v>
      </c>
      <c r="B1072" s="430"/>
      <c r="C1072" s="430"/>
      <c r="D1072" s="430"/>
      <c r="E1072" s="430"/>
      <c r="F1072" s="430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57"/>
      <c r="W1072" s="57"/>
      <c r="X1072" s="57"/>
      <c r="Y1072" s="12"/>
    </row>
    <row r="1073" spans="1:25" s="49" customFormat="1" ht="29.25" customHeight="1">
      <c r="A1073" s="438" t="s">
        <v>333</v>
      </c>
      <c r="B1073" s="438"/>
      <c r="C1073" s="438"/>
      <c r="D1073" s="438"/>
      <c r="E1073" s="436" t="s">
        <v>184</v>
      </c>
      <c r="F1073" s="436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126"/>
      <c r="W1073" s="126"/>
      <c r="X1073" s="126"/>
      <c r="Y1073" s="135"/>
    </row>
    <row r="1074" spans="1:25" s="23" customFormat="1" ht="78.75">
      <c r="A1074" s="431" t="s">
        <v>538</v>
      </c>
      <c r="B1074" s="431"/>
      <c r="C1074" s="431"/>
      <c r="D1074" s="431"/>
      <c r="E1074" s="20" t="s">
        <v>263</v>
      </c>
      <c r="F1074" s="51" t="s">
        <v>547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57"/>
      <c r="W1074" s="57"/>
      <c r="X1074" s="57"/>
      <c r="Y1074" s="12"/>
    </row>
    <row r="1075" spans="1:25" s="23" customFormat="1" ht="15.75" hidden="1">
      <c r="A1075" s="24" t="s">
        <v>227</v>
      </c>
      <c r="B1075" s="25">
        <v>11</v>
      </c>
      <c r="C1075" s="52" t="s">
        <v>27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57">
        <v>2700000</v>
      </c>
      <c r="W1075" s="57"/>
      <c r="X1075" s="57"/>
      <c r="Y1075" s="12" t="s">
        <v>576</v>
      </c>
    </row>
    <row r="1076" spans="1:25" s="23" customFormat="1" ht="15.75" hidden="1">
      <c r="A1076" s="28" t="s">
        <v>227</v>
      </c>
      <c r="B1076" s="29">
        <v>11</v>
      </c>
      <c r="C1076" s="53" t="s">
        <v>27</v>
      </c>
      <c r="D1076" s="56" t="s">
        <v>177</v>
      </c>
      <c r="E1076" s="32" t="s">
        <v>19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57">
        <f>O1075+O1078+O1080</f>
        <v>2700000</v>
      </c>
      <c r="W1076" s="57"/>
      <c r="X1076" s="57"/>
      <c r="Y1076" s="12" t="s">
        <v>577</v>
      </c>
    </row>
    <row r="1077" spans="1:25" s="23" customFormat="1" ht="15.75" hidden="1">
      <c r="A1077" s="28" t="s">
        <v>227</v>
      </c>
      <c r="B1077" s="29">
        <v>11</v>
      </c>
      <c r="C1077" s="53" t="s">
        <v>27</v>
      </c>
      <c r="D1077" s="56" t="s">
        <v>188</v>
      </c>
      <c r="E1077" s="32" t="s">
        <v>20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76">
        <f>V1075-V1076</f>
        <v>0</v>
      </c>
      <c r="W1077" s="76"/>
      <c r="X1077" s="76"/>
      <c r="Y1077" s="75" t="s">
        <v>570</v>
      </c>
    </row>
    <row r="1078" spans="1:25" s="23" customFormat="1" ht="15.75" hidden="1">
      <c r="A1078" s="24" t="s">
        <v>227</v>
      </c>
      <c r="B1078" s="25">
        <v>11</v>
      </c>
      <c r="C1078" s="52" t="s">
        <v>27</v>
      </c>
      <c r="D1078" s="42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57"/>
      <c r="W1078" s="57"/>
      <c r="X1078" s="57"/>
      <c r="Y1078" s="12"/>
    </row>
    <row r="1079" spans="1:25" s="23" customFormat="1" ht="15.75" hidden="1">
      <c r="A1079" s="28" t="s">
        <v>227</v>
      </c>
      <c r="B1079" s="29">
        <v>11</v>
      </c>
      <c r="C1079" s="53" t="s">
        <v>27</v>
      </c>
      <c r="D1079" s="56" t="s">
        <v>178</v>
      </c>
      <c r="E1079" s="32" t="s">
        <v>138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57"/>
      <c r="W1079" s="57"/>
      <c r="X1079" s="57"/>
      <c r="Y1079" s="12"/>
    </row>
    <row r="1080" spans="1:25" s="23" customFormat="1" ht="15.75" hidden="1">
      <c r="A1080" s="24" t="s">
        <v>227</v>
      </c>
      <c r="B1080" s="25">
        <v>11</v>
      </c>
      <c r="C1080" s="52" t="s">
        <v>27</v>
      </c>
      <c r="D1080" s="42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57"/>
      <c r="W1080" s="57"/>
      <c r="X1080" s="57"/>
      <c r="Y1080" s="12"/>
    </row>
    <row r="1081" spans="1:25" s="23" customFormat="1" ht="15.75" hidden="1">
      <c r="A1081" s="28" t="s">
        <v>227</v>
      </c>
      <c r="B1081" s="29">
        <v>11</v>
      </c>
      <c r="C1081" s="53" t="s">
        <v>27</v>
      </c>
      <c r="D1081" s="56" t="s">
        <v>179</v>
      </c>
      <c r="E1081" s="32" t="s">
        <v>280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57"/>
      <c r="W1081" s="57"/>
      <c r="X1081" s="57"/>
      <c r="Y1081" s="12"/>
    </row>
    <row r="1082" spans="1:25" s="23" customFormat="1" ht="30" hidden="1">
      <c r="A1082" s="28" t="s">
        <v>227</v>
      </c>
      <c r="B1082" s="29">
        <v>11</v>
      </c>
      <c r="C1082" s="53" t="s">
        <v>27</v>
      </c>
      <c r="D1082" s="56">
        <v>3133</v>
      </c>
      <c r="E1082" s="32" t="s">
        <v>258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57"/>
      <c r="W1082" s="57"/>
      <c r="X1082" s="57"/>
      <c r="Y1082" s="12"/>
    </row>
    <row r="1083" spans="1:25" s="23" customFormat="1" ht="15.75" hidden="1">
      <c r="A1083" s="24" t="s">
        <v>227</v>
      </c>
      <c r="B1083" s="25">
        <v>11</v>
      </c>
      <c r="C1083" s="52" t="s">
        <v>27</v>
      </c>
      <c r="D1083" s="42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57"/>
      <c r="W1083" s="57"/>
      <c r="X1083" s="57"/>
      <c r="Y1083" s="12"/>
    </row>
    <row r="1084" spans="1:25" s="23" customFormat="1" ht="15.75" hidden="1">
      <c r="A1084" s="28" t="s">
        <v>227</v>
      </c>
      <c r="B1084" s="29">
        <v>11</v>
      </c>
      <c r="C1084" s="53" t="s">
        <v>27</v>
      </c>
      <c r="D1084" s="56" t="s">
        <v>158</v>
      </c>
      <c r="E1084" s="32" t="s">
        <v>110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57"/>
      <c r="W1084" s="57"/>
      <c r="X1084" s="57"/>
      <c r="Y1084" s="12"/>
    </row>
    <row r="1085" spans="1:25" s="23" customFormat="1" ht="30" hidden="1">
      <c r="A1085" s="28" t="s">
        <v>227</v>
      </c>
      <c r="B1085" s="29">
        <v>11</v>
      </c>
      <c r="C1085" s="53" t="s">
        <v>27</v>
      </c>
      <c r="D1085" s="56" t="s">
        <v>189</v>
      </c>
      <c r="E1085" s="32" t="s">
        <v>111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57"/>
      <c r="W1085" s="57"/>
      <c r="X1085" s="57"/>
      <c r="Y1085" s="12"/>
    </row>
    <row r="1086" spans="1:25" s="23" customFormat="1" ht="15.75" hidden="1">
      <c r="A1086" s="28" t="s">
        <v>227</v>
      </c>
      <c r="B1086" s="29">
        <v>11</v>
      </c>
      <c r="C1086" s="53" t="s">
        <v>27</v>
      </c>
      <c r="D1086" s="56" t="s">
        <v>190</v>
      </c>
      <c r="E1086" s="32" t="s">
        <v>112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57"/>
      <c r="W1086" s="57"/>
      <c r="X1086" s="57"/>
      <c r="Y1086" s="12"/>
    </row>
    <row r="1087" spans="1:25" s="23" customFormat="1" ht="15.75" hidden="1">
      <c r="A1087" s="28" t="s">
        <v>227</v>
      </c>
      <c r="B1087" s="29">
        <v>11</v>
      </c>
      <c r="C1087" s="53" t="s">
        <v>27</v>
      </c>
      <c r="D1087" s="56" t="s">
        <v>239</v>
      </c>
      <c r="E1087" s="32" t="s">
        <v>234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57"/>
      <c r="W1087" s="57"/>
      <c r="X1087" s="57"/>
      <c r="Y1087" s="12"/>
    </row>
    <row r="1088" spans="1:25" s="23" customFormat="1" ht="15.75" hidden="1">
      <c r="A1088" s="24" t="s">
        <v>227</v>
      </c>
      <c r="B1088" s="25">
        <v>11</v>
      </c>
      <c r="C1088" s="52" t="s">
        <v>27</v>
      </c>
      <c r="D1088" s="42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57"/>
      <c r="W1088" s="57"/>
      <c r="X1088" s="57"/>
      <c r="Y1088" s="12"/>
    </row>
    <row r="1089" spans="1:25" s="23" customFormat="1" ht="15.75" hidden="1">
      <c r="A1089" s="28" t="s">
        <v>227</v>
      </c>
      <c r="B1089" s="29">
        <v>11</v>
      </c>
      <c r="C1089" s="53" t="s">
        <v>27</v>
      </c>
      <c r="D1089" s="56" t="s">
        <v>191</v>
      </c>
      <c r="E1089" s="32" t="s">
        <v>146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57"/>
      <c r="W1089" s="57"/>
      <c r="X1089" s="57"/>
      <c r="Y1089" s="12"/>
    </row>
    <row r="1090" spans="1:25" s="23" customFormat="1" ht="15.75" hidden="1">
      <c r="A1090" s="28" t="s">
        <v>227</v>
      </c>
      <c r="B1090" s="29">
        <v>11</v>
      </c>
      <c r="C1090" s="53" t="s">
        <v>27</v>
      </c>
      <c r="D1090" s="56" t="s">
        <v>181</v>
      </c>
      <c r="E1090" s="32" t="s">
        <v>115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57"/>
      <c r="W1090" s="57"/>
      <c r="X1090" s="57"/>
      <c r="Y1090" s="12"/>
    </row>
    <row r="1091" spans="1:25" s="23" customFormat="1" ht="15.75" hidden="1">
      <c r="A1091" s="28" t="s">
        <v>227</v>
      </c>
      <c r="B1091" s="29">
        <v>11</v>
      </c>
      <c r="C1091" s="53" t="s">
        <v>27</v>
      </c>
      <c r="D1091" s="56" t="s">
        <v>192</v>
      </c>
      <c r="E1091" s="32" t="s">
        <v>151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57"/>
      <c r="W1091" s="57"/>
      <c r="X1091" s="57"/>
      <c r="Y1091" s="12"/>
    </row>
    <row r="1092" spans="1:25" s="23" customFormat="1" ht="15.75" hidden="1">
      <c r="A1092" s="24" t="s">
        <v>227</v>
      </c>
      <c r="B1092" s="25">
        <v>11</v>
      </c>
      <c r="C1092" s="52" t="s">
        <v>27</v>
      </c>
      <c r="D1092" s="42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57"/>
      <c r="W1092" s="57"/>
      <c r="X1092" s="57"/>
      <c r="Y1092" s="12"/>
    </row>
    <row r="1093" spans="1:25" s="23" customFormat="1" ht="15.75" hidden="1">
      <c r="A1093" s="28" t="s">
        <v>227</v>
      </c>
      <c r="B1093" s="29">
        <v>11</v>
      </c>
      <c r="C1093" s="53" t="s">
        <v>27</v>
      </c>
      <c r="D1093" s="56" t="s">
        <v>193</v>
      </c>
      <c r="E1093" s="32" t="s">
        <v>117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57"/>
      <c r="W1093" s="57"/>
      <c r="X1093" s="57"/>
      <c r="Y1093" s="12"/>
    </row>
    <row r="1094" spans="1:25" s="23" customFormat="1" ht="15.75" hidden="1">
      <c r="A1094" s="28" t="s">
        <v>227</v>
      </c>
      <c r="B1094" s="29">
        <v>11</v>
      </c>
      <c r="C1094" s="53" t="s">
        <v>27</v>
      </c>
      <c r="D1094" s="56" t="s">
        <v>182</v>
      </c>
      <c r="E1094" s="32" t="s">
        <v>118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57"/>
      <c r="W1094" s="57"/>
      <c r="X1094" s="57"/>
      <c r="Y1094" s="12"/>
    </row>
    <row r="1095" spans="1:25" s="23" customFormat="1" ht="15.75" hidden="1">
      <c r="A1095" s="28" t="s">
        <v>227</v>
      </c>
      <c r="B1095" s="29">
        <v>11</v>
      </c>
      <c r="C1095" s="53" t="s">
        <v>27</v>
      </c>
      <c r="D1095" s="56" t="s">
        <v>194</v>
      </c>
      <c r="E1095" s="32" t="s">
        <v>119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57"/>
      <c r="W1095" s="57"/>
      <c r="X1095" s="57"/>
      <c r="Y1095" s="12"/>
    </row>
    <row r="1096" spans="1:25" s="23" customFormat="1" ht="15.75" hidden="1">
      <c r="A1096" s="28" t="s">
        <v>227</v>
      </c>
      <c r="B1096" s="29">
        <v>11</v>
      </c>
      <c r="C1096" s="53" t="s">
        <v>27</v>
      </c>
      <c r="D1096" s="56" t="s">
        <v>195</v>
      </c>
      <c r="E1096" s="32" t="s">
        <v>120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57"/>
      <c r="W1096" s="57"/>
      <c r="X1096" s="57"/>
      <c r="Y1096" s="12"/>
    </row>
    <row r="1097" spans="1:25" s="23" customFormat="1" ht="15.75" hidden="1">
      <c r="A1097" s="28" t="s">
        <v>227</v>
      </c>
      <c r="B1097" s="29">
        <v>11</v>
      </c>
      <c r="C1097" s="53" t="s">
        <v>27</v>
      </c>
      <c r="D1097" s="56" t="s">
        <v>196</v>
      </c>
      <c r="E1097" s="32" t="s">
        <v>42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57"/>
      <c r="W1097" s="57"/>
      <c r="X1097" s="57"/>
      <c r="Y1097" s="12"/>
    </row>
    <row r="1098" spans="1:25" s="23" customFormat="1" ht="15.75" hidden="1">
      <c r="A1098" s="28" t="s">
        <v>227</v>
      </c>
      <c r="B1098" s="29">
        <v>11</v>
      </c>
      <c r="C1098" s="53" t="s">
        <v>27</v>
      </c>
      <c r="D1098" s="56" t="s">
        <v>197</v>
      </c>
      <c r="E1098" s="32" t="s">
        <v>121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57"/>
      <c r="W1098" s="57"/>
      <c r="X1098" s="57"/>
      <c r="Y1098" s="12"/>
    </row>
    <row r="1099" spans="1:25" s="23" customFormat="1" ht="15.75" hidden="1">
      <c r="A1099" s="28" t="s">
        <v>227</v>
      </c>
      <c r="B1099" s="29">
        <v>11</v>
      </c>
      <c r="C1099" s="53" t="s">
        <v>27</v>
      </c>
      <c r="D1099" s="56" t="s">
        <v>157</v>
      </c>
      <c r="E1099" s="32" t="s">
        <v>36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57"/>
      <c r="W1099" s="57"/>
      <c r="X1099" s="57"/>
      <c r="Y1099" s="12"/>
    </row>
    <row r="1100" spans="1:25" s="23" customFormat="1" ht="15.75" hidden="1">
      <c r="A1100" s="28" t="s">
        <v>227</v>
      </c>
      <c r="B1100" s="29">
        <v>11</v>
      </c>
      <c r="C1100" s="53" t="s">
        <v>27</v>
      </c>
      <c r="D1100" s="56" t="s">
        <v>198</v>
      </c>
      <c r="E1100" s="32" t="s">
        <v>122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57"/>
      <c r="W1100" s="57"/>
      <c r="X1100" s="57"/>
      <c r="Y1100" s="12"/>
    </row>
    <row r="1101" spans="1:25" s="23" customFormat="1" ht="15.75" hidden="1">
      <c r="A1101" s="28" t="s">
        <v>227</v>
      </c>
      <c r="B1101" s="29">
        <v>11</v>
      </c>
      <c r="C1101" s="53" t="s">
        <v>27</v>
      </c>
      <c r="D1101" s="56" t="s">
        <v>199</v>
      </c>
      <c r="E1101" s="32" t="s">
        <v>41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57"/>
      <c r="W1101" s="57"/>
      <c r="X1101" s="57"/>
      <c r="Y1101" s="12"/>
    </row>
    <row r="1102" spans="1:25" s="23" customFormat="1" ht="15.75" hidden="1">
      <c r="A1102" s="24" t="s">
        <v>227</v>
      </c>
      <c r="B1102" s="25">
        <v>11</v>
      </c>
      <c r="C1102" s="52" t="s">
        <v>27</v>
      </c>
      <c r="D1102" s="42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57"/>
      <c r="W1102" s="57"/>
      <c r="X1102" s="57"/>
      <c r="Y1102" s="12"/>
    </row>
    <row r="1103" spans="1:25" s="23" customFormat="1" ht="30" hidden="1">
      <c r="A1103" s="28" t="s">
        <v>227</v>
      </c>
      <c r="B1103" s="29">
        <v>11</v>
      </c>
      <c r="C1103" s="53" t="s">
        <v>27</v>
      </c>
      <c r="D1103" s="56" t="s">
        <v>240</v>
      </c>
      <c r="E1103" s="32" t="s">
        <v>238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57"/>
      <c r="W1103" s="57"/>
      <c r="X1103" s="57"/>
      <c r="Y1103" s="12"/>
    </row>
    <row r="1104" spans="1:25" s="23" customFormat="1" ht="15.75" hidden="1">
      <c r="A1104" s="24" t="s">
        <v>227</v>
      </c>
      <c r="B1104" s="25">
        <v>11</v>
      </c>
      <c r="C1104" s="52" t="s">
        <v>27</v>
      </c>
      <c r="D1104" s="42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57"/>
      <c r="W1104" s="57"/>
      <c r="X1104" s="57"/>
      <c r="Y1104" s="12"/>
    </row>
    <row r="1105" spans="1:25" s="23" customFormat="1" ht="30" hidden="1">
      <c r="A1105" s="28" t="s">
        <v>227</v>
      </c>
      <c r="B1105" s="29">
        <v>11</v>
      </c>
      <c r="C1105" s="53" t="s">
        <v>27</v>
      </c>
      <c r="D1105" s="56" t="s">
        <v>200</v>
      </c>
      <c r="E1105" s="32" t="s">
        <v>109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57"/>
      <c r="W1105" s="57"/>
      <c r="X1105" s="57"/>
      <c r="Y1105" s="12"/>
    </row>
    <row r="1106" spans="1:25" s="23" customFormat="1" ht="15.75" hidden="1">
      <c r="A1106" s="28" t="s">
        <v>227</v>
      </c>
      <c r="B1106" s="29">
        <v>11</v>
      </c>
      <c r="C1106" s="53" t="s">
        <v>27</v>
      </c>
      <c r="D1106" s="56" t="s">
        <v>201</v>
      </c>
      <c r="E1106" s="32" t="s">
        <v>123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57"/>
      <c r="W1106" s="57"/>
      <c r="X1106" s="57"/>
      <c r="Y1106" s="12"/>
    </row>
    <row r="1107" spans="1:25" s="23" customFormat="1" ht="15.75" hidden="1">
      <c r="A1107" s="28" t="s">
        <v>227</v>
      </c>
      <c r="B1107" s="29">
        <v>11</v>
      </c>
      <c r="C1107" s="53" t="s">
        <v>27</v>
      </c>
      <c r="D1107" s="56" t="s">
        <v>202</v>
      </c>
      <c r="E1107" s="32" t="s">
        <v>124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57"/>
      <c r="W1107" s="57"/>
      <c r="X1107" s="57"/>
      <c r="Y1107" s="12"/>
    </row>
    <row r="1108" spans="1:25" s="23" customFormat="1" ht="15.75" hidden="1">
      <c r="A1108" s="28" t="s">
        <v>227</v>
      </c>
      <c r="B1108" s="29">
        <v>11</v>
      </c>
      <c r="C1108" s="53" t="s">
        <v>27</v>
      </c>
      <c r="D1108" s="56" t="s">
        <v>241</v>
      </c>
      <c r="E1108" s="32" t="s">
        <v>237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57"/>
      <c r="W1108" s="57"/>
      <c r="X1108" s="57"/>
      <c r="Y1108" s="12"/>
    </row>
    <row r="1109" spans="1:25" s="23" customFormat="1" ht="15.75" hidden="1">
      <c r="A1109" s="28" t="s">
        <v>227</v>
      </c>
      <c r="B1109" s="29">
        <v>11</v>
      </c>
      <c r="C1109" s="53" t="s">
        <v>27</v>
      </c>
      <c r="D1109" s="56" t="s">
        <v>203</v>
      </c>
      <c r="E1109" s="32" t="s">
        <v>125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57"/>
      <c r="W1109" s="57"/>
      <c r="X1109" s="57"/>
      <c r="Y1109" s="12"/>
    </row>
    <row r="1110" spans="1:25" s="23" customFormat="1" ht="15.75" hidden="1">
      <c r="A1110" s="24" t="s">
        <v>227</v>
      </c>
      <c r="B1110" s="25">
        <v>11</v>
      </c>
      <c r="C1110" s="52" t="s">
        <v>27</v>
      </c>
      <c r="D1110" s="42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57"/>
      <c r="W1110" s="57"/>
      <c r="X1110" s="57"/>
      <c r="Y1110" s="12"/>
    </row>
    <row r="1111" spans="1:25" s="23" customFormat="1" ht="15.75" hidden="1">
      <c r="A1111" s="28" t="s">
        <v>227</v>
      </c>
      <c r="B1111" s="29">
        <v>11</v>
      </c>
      <c r="C1111" s="53" t="s">
        <v>27</v>
      </c>
      <c r="D1111" s="56" t="s">
        <v>204</v>
      </c>
      <c r="E1111" s="32" t="s">
        <v>153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57"/>
      <c r="W1111" s="57"/>
      <c r="X1111" s="57"/>
      <c r="Y1111" s="12"/>
    </row>
    <row r="1112" spans="1:25" s="23" customFormat="1" ht="15.75" hidden="1">
      <c r="A1112" s="28" t="s">
        <v>227</v>
      </c>
      <c r="B1112" s="29">
        <v>11</v>
      </c>
      <c r="C1112" s="53" t="s">
        <v>27</v>
      </c>
      <c r="D1112" s="56">
        <v>3433</v>
      </c>
      <c r="E1112" s="32" t="s">
        <v>126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57"/>
      <c r="W1112" s="57"/>
      <c r="X1112" s="57"/>
      <c r="Y1112" s="12"/>
    </row>
    <row r="1113" spans="1:25" s="23" customFormat="1" ht="15.75" hidden="1">
      <c r="A1113" s="24" t="s">
        <v>227</v>
      </c>
      <c r="B1113" s="25">
        <v>11</v>
      </c>
      <c r="C1113" s="52" t="s">
        <v>27</v>
      </c>
      <c r="D1113" s="42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57"/>
      <c r="W1113" s="57"/>
      <c r="X1113" s="57"/>
      <c r="Y1113" s="12"/>
    </row>
    <row r="1114" spans="1:25" s="23" customFormat="1" ht="15.75" hidden="1">
      <c r="A1114" s="28" t="s">
        <v>227</v>
      </c>
      <c r="B1114" s="29">
        <v>11</v>
      </c>
      <c r="C1114" s="53" t="s">
        <v>27</v>
      </c>
      <c r="D1114" s="56" t="s">
        <v>159</v>
      </c>
      <c r="E1114" s="32" t="s">
        <v>129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57"/>
      <c r="W1114" s="57"/>
      <c r="X1114" s="57"/>
      <c r="Y1114" s="12"/>
    </row>
    <row r="1115" spans="1:25" s="23" customFormat="1" ht="15.75" hidden="1">
      <c r="A1115" s="24" t="s">
        <v>227</v>
      </c>
      <c r="B1115" s="25">
        <v>11</v>
      </c>
      <c r="C1115" s="52" t="s">
        <v>27</v>
      </c>
      <c r="D1115" s="42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57"/>
      <c r="W1115" s="57"/>
      <c r="X1115" s="57"/>
      <c r="Y1115" s="12"/>
    </row>
    <row r="1116" spans="1:25" s="23" customFormat="1" ht="30" hidden="1">
      <c r="A1116" s="28" t="s">
        <v>227</v>
      </c>
      <c r="B1116" s="29">
        <v>11</v>
      </c>
      <c r="C1116" s="53" t="s">
        <v>27</v>
      </c>
      <c r="D1116" s="56" t="s">
        <v>206</v>
      </c>
      <c r="E1116" s="32" t="s">
        <v>319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57"/>
      <c r="W1116" s="57"/>
      <c r="X1116" s="57"/>
      <c r="Y1116" s="12"/>
    </row>
    <row r="1117" spans="1:25" s="23" customFormat="1" ht="78.75">
      <c r="A1117" s="432" t="s">
        <v>539</v>
      </c>
      <c r="B1117" s="432"/>
      <c r="C1117" s="432"/>
      <c r="D1117" s="432"/>
      <c r="E1117" s="20" t="s">
        <v>242</v>
      </c>
      <c r="F1117" s="51" t="s">
        <v>547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57"/>
      <c r="W1117" s="57"/>
      <c r="X1117" s="57"/>
      <c r="Y1117" s="12"/>
    </row>
    <row r="1118" spans="1:25" s="23" customFormat="1" ht="15.75" hidden="1">
      <c r="A1118" s="24" t="s">
        <v>267</v>
      </c>
      <c r="B1118" s="25">
        <v>11</v>
      </c>
      <c r="C1118" s="52" t="s">
        <v>27</v>
      </c>
      <c r="D1118" s="42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11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57"/>
      <c r="W1118" s="57"/>
      <c r="X1118" s="57"/>
      <c r="Y1118" s="12"/>
    </row>
    <row r="1119" spans="1:25" s="23" customFormat="1" ht="15.75" hidden="1">
      <c r="A1119" s="28" t="s">
        <v>267</v>
      </c>
      <c r="B1119" s="29">
        <v>11</v>
      </c>
      <c r="C1119" s="53" t="s">
        <v>27</v>
      </c>
      <c r="D1119" s="56" t="s">
        <v>182</v>
      </c>
      <c r="E1119" s="32" t="s">
        <v>118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117">
        <v>20000</v>
      </c>
      <c r="O1119" s="1">
        <v>20000</v>
      </c>
      <c r="P1119" s="11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57"/>
      <c r="W1119" s="57"/>
      <c r="X1119" s="57"/>
      <c r="Y1119" s="12"/>
    </row>
    <row r="1120" spans="1:25" s="23" customFormat="1" ht="15.75" hidden="1" customHeight="1">
      <c r="A1120" s="28" t="s">
        <v>267</v>
      </c>
      <c r="B1120" s="29">
        <v>11</v>
      </c>
      <c r="C1120" s="53" t="s">
        <v>27</v>
      </c>
      <c r="D1120" s="56" t="s">
        <v>196</v>
      </c>
      <c r="E1120" s="32" t="s">
        <v>42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117">
        <v>25000</v>
      </c>
      <c r="O1120" s="1">
        <v>25000</v>
      </c>
      <c r="P1120" s="11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57"/>
      <c r="W1120" s="57"/>
      <c r="X1120" s="57"/>
      <c r="Y1120" s="12"/>
    </row>
    <row r="1121" spans="1:25" s="23" customFormat="1" ht="15.75" hidden="1">
      <c r="A1121" s="28" t="s">
        <v>267</v>
      </c>
      <c r="B1121" s="29">
        <v>11</v>
      </c>
      <c r="C1121" s="53" t="s">
        <v>27</v>
      </c>
      <c r="D1121" s="56" t="s">
        <v>198</v>
      </c>
      <c r="E1121" s="32" t="s">
        <v>122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117">
        <v>25000</v>
      </c>
      <c r="O1121" s="1">
        <v>25000</v>
      </c>
      <c r="P1121" s="11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57"/>
      <c r="W1121" s="57"/>
      <c r="X1121" s="57"/>
      <c r="Y1121" s="12"/>
    </row>
    <row r="1122" spans="1:25" s="23" customFormat="1" ht="15.75" hidden="1">
      <c r="A1122" s="24" t="s">
        <v>267</v>
      </c>
      <c r="B1122" s="25">
        <v>11</v>
      </c>
      <c r="C1122" s="52" t="s">
        <v>27</v>
      </c>
      <c r="D1122" s="42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12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57"/>
      <c r="W1122" s="57"/>
      <c r="X1122" s="57"/>
      <c r="Y1122" s="12"/>
    </row>
    <row r="1123" spans="1:25" s="23" customFormat="1" ht="15.75" hidden="1">
      <c r="A1123" s="28" t="s">
        <v>267</v>
      </c>
      <c r="B1123" s="29">
        <v>11</v>
      </c>
      <c r="C1123" s="53" t="s">
        <v>27</v>
      </c>
      <c r="D1123" s="56" t="s">
        <v>259</v>
      </c>
      <c r="E1123" s="32" t="s">
        <v>212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57"/>
      <c r="W1123" s="57"/>
      <c r="X1123" s="57"/>
      <c r="Y1123" s="12"/>
    </row>
    <row r="1124" spans="1:25" s="23" customFormat="1" ht="15.75" hidden="1">
      <c r="A1124" s="24" t="s">
        <v>267</v>
      </c>
      <c r="B1124" s="25">
        <v>11</v>
      </c>
      <c r="C1124" s="52" t="s">
        <v>27</v>
      </c>
      <c r="D1124" s="42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57"/>
      <c r="W1124" s="57"/>
      <c r="X1124" s="57"/>
      <c r="Y1124" s="12"/>
    </row>
    <row r="1125" spans="1:25" s="23" customFormat="1" ht="15.75" hidden="1">
      <c r="A1125" s="28" t="s">
        <v>267</v>
      </c>
      <c r="B1125" s="29">
        <v>11</v>
      </c>
      <c r="C1125" s="53" t="s">
        <v>27</v>
      </c>
      <c r="D1125" s="56">
        <v>4221</v>
      </c>
      <c r="E1125" s="32" t="s">
        <v>129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57"/>
      <c r="W1125" s="57"/>
      <c r="X1125" s="57"/>
      <c r="Y1125" s="12"/>
    </row>
    <row r="1126" spans="1:25" s="23" customFormat="1" ht="15.75" hidden="1">
      <c r="A1126" s="28" t="s">
        <v>267</v>
      </c>
      <c r="B1126" s="29">
        <v>11</v>
      </c>
      <c r="C1126" s="53" t="s">
        <v>27</v>
      </c>
      <c r="D1126" s="56" t="s">
        <v>183</v>
      </c>
      <c r="E1126" s="32" t="s">
        <v>130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57"/>
      <c r="W1126" s="57"/>
      <c r="X1126" s="57"/>
      <c r="Y1126" s="12"/>
    </row>
    <row r="1127" spans="1:25" s="23" customFormat="1" ht="15.75" hidden="1">
      <c r="A1127" s="24" t="s">
        <v>267</v>
      </c>
      <c r="B1127" s="25">
        <v>11</v>
      </c>
      <c r="C1127" s="52" t="s">
        <v>27</v>
      </c>
      <c r="D1127" s="42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57"/>
      <c r="W1127" s="57"/>
      <c r="X1127" s="57"/>
      <c r="Y1127" s="12"/>
    </row>
    <row r="1128" spans="1:25" s="23" customFormat="1" ht="15.75" hidden="1">
      <c r="A1128" s="28" t="s">
        <v>267</v>
      </c>
      <c r="B1128" s="29">
        <v>11</v>
      </c>
      <c r="C1128" s="53" t="s">
        <v>27</v>
      </c>
      <c r="D1128" s="56" t="s">
        <v>205</v>
      </c>
      <c r="E1128" s="32" t="s">
        <v>135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57"/>
      <c r="W1128" s="57"/>
      <c r="X1128" s="57"/>
      <c r="Y1128" s="12"/>
    </row>
    <row r="1129" spans="1:25" s="23" customFormat="1" ht="78.75">
      <c r="A1129" s="432" t="s">
        <v>540</v>
      </c>
      <c r="B1129" s="432"/>
      <c r="C1129" s="432"/>
      <c r="D1129" s="432"/>
      <c r="E1129" s="20" t="s">
        <v>35</v>
      </c>
      <c r="F1129" s="51" t="s">
        <v>547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57"/>
      <c r="W1129" s="57"/>
      <c r="X1129" s="57"/>
      <c r="Y1129" s="12"/>
    </row>
    <row r="1130" spans="1:25" s="23" customFormat="1" ht="15.75" hidden="1">
      <c r="A1130" s="24" t="s">
        <v>268</v>
      </c>
      <c r="B1130" s="25">
        <v>11</v>
      </c>
      <c r="C1130" s="52" t="s">
        <v>27</v>
      </c>
      <c r="D1130" s="42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57"/>
      <c r="W1130" s="57"/>
      <c r="X1130" s="57"/>
      <c r="Y1130" s="12"/>
    </row>
    <row r="1131" spans="1:25" s="23" customFormat="1" ht="15.75" hidden="1">
      <c r="A1131" s="28" t="s">
        <v>268</v>
      </c>
      <c r="B1131" s="29">
        <v>11</v>
      </c>
      <c r="C1131" s="53" t="s">
        <v>27</v>
      </c>
      <c r="D1131" s="56" t="s">
        <v>193</v>
      </c>
      <c r="E1131" s="32" t="s">
        <v>117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57"/>
      <c r="W1131" s="57"/>
      <c r="X1131" s="57"/>
      <c r="Y1131" s="12"/>
    </row>
    <row r="1132" spans="1:25" s="23" customFormat="1" ht="15.75" hidden="1">
      <c r="A1132" s="28" t="s">
        <v>268</v>
      </c>
      <c r="B1132" s="29">
        <v>11</v>
      </c>
      <c r="C1132" s="53" t="s">
        <v>27</v>
      </c>
      <c r="D1132" s="56" t="s">
        <v>182</v>
      </c>
      <c r="E1132" s="32" t="s">
        <v>118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57"/>
      <c r="W1132" s="57"/>
      <c r="X1132" s="57"/>
      <c r="Y1132" s="12"/>
    </row>
    <row r="1133" spans="1:25" s="23" customFormat="1" ht="15.75" hidden="1">
      <c r="A1133" s="28" t="s">
        <v>268</v>
      </c>
      <c r="B1133" s="29">
        <v>11</v>
      </c>
      <c r="C1133" s="53" t="s">
        <v>27</v>
      </c>
      <c r="D1133" s="56" t="s">
        <v>196</v>
      </c>
      <c r="E1133" s="32" t="s">
        <v>42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57"/>
      <c r="W1133" s="57"/>
      <c r="X1133" s="57"/>
      <c r="Y1133" s="12"/>
    </row>
    <row r="1134" spans="1:25" s="23" customFormat="1" ht="15.75" hidden="1">
      <c r="A1134" s="24" t="s">
        <v>268</v>
      </c>
      <c r="B1134" s="25">
        <v>11</v>
      </c>
      <c r="C1134" s="52" t="s">
        <v>27</v>
      </c>
      <c r="D1134" s="42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57"/>
      <c r="W1134" s="57"/>
      <c r="X1134" s="57"/>
      <c r="Y1134" s="12"/>
    </row>
    <row r="1135" spans="1:25" s="23" customFormat="1" ht="15.75" hidden="1">
      <c r="A1135" s="28" t="s">
        <v>268</v>
      </c>
      <c r="B1135" s="29">
        <v>11</v>
      </c>
      <c r="C1135" s="53" t="s">
        <v>27</v>
      </c>
      <c r="D1135" s="56" t="s">
        <v>201</v>
      </c>
      <c r="E1135" s="32" t="s">
        <v>123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57"/>
      <c r="W1135" s="57"/>
      <c r="X1135" s="57"/>
      <c r="Y1135" s="12"/>
    </row>
    <row r="1136" spans="1:25" s="23" customFormat="1" ht="15.75" hidden="1">
      <c r="A1136" s="24" t="s">
        <v>268</v>
      </c>
      <c r="B1136" s="25">
        <v>11</v>
      </c>
      <c r="C1136" s="52" t="s">
        <v>27</v>
      </c>
      <c r="D1136" s="42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57"/>
      <c r="W1136" s="57"/>
      <c r="X1136" s="57"/>
      <c r="Y1136" s="12"/>
    </row>
    <row r="1137" spans="1:25" s="23" customFormat="1" ht="15.75" hidden="1">
      <c r="A1137" s="28" t="s">
        <v>268</v>
      </c>
      <c r="B1137" s="29">
        <v>11</v>
      </c>
      <c r="C1137" s="53" t="s">
        <v>27</v>
      </c>
      <c r="D1137" s="56" t="s">
        <v>260</v>
      </c>
      <c r="E1137" s="32" t="s">
        <v>128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57"/>
      <c r="W1137" s="57"/>
      <c r="X1137" s="57"/>
      <c r="Y1137" s="12"/>
    </row>
    <row r="1138" spans="1:25" s="23" customFormat="1" ht="50.1" customHeight="1">
      <c r="A1138" s="437" t="s">
        <v>541</v>
      </c>
      <c r="B1138" s="438"/>
      <c r="C1138" s="438"/>
      <c r="D1138" s="438"/>
      <c r="E1138" s="436" t="s">
        <v>185</v>
      </c>
      <c r="F1138" s="436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57"/>
      <c r="W1138" s="57"/>
      <c r="X1138" s="57"/>
      <c r="Y1138" s="12"/>
    </row>
    <row r="1139" spans="1:25" s="23" customFormat="1" ht="78.75">
      <c r="A1139" s="431" t="s">
        <v>226</v>
      </c>
      <c r="B1139" s="431"/>
      <c r="C1139" s="431"/>
      <c r="D1139" s="431"/>
      <c r="E1139" s="20" t="s">
        <v>262</v>
      </c>
      <c r="F1139" s="20" t="s">
        <v>250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57"/>
      <c r="W1139" s="57"/>
      <c r="X1139" s="57"/>
      <c r="Y1139" s="12"/>
    </row>
    <row r="1140" spans="1:25" s="23" customFormat="1" ht="15.75" hidden="1">
      <c r="A1140" s="24" t="s">
        <v>226</v>
      </c>
      <c r="B1140" s="25">
        <v>11</v>
      </c>
      <c r="C1140" s="52" t="s">
        <v>23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57"/>
      <c r="W1140" s="57"/>
      <c r="X1140" s="57"/>
      <c r="Y1140" s="12"/>
    </row>
    <row r="1141" spans="1:25" s="23" customFormat="1" ht="15.75" hidden="1">
      <c r="A1141" s="28" t="s">
        <v>226</v>
      </c>
      <c r="B1141" s="29">
        <v>11</v>
      </c>
      <c r="C1141" s="53" t="s">
        <v>23</v>
      </c>
      <c r="D1141" s="56" t="s">
        <v>177</v>
      </c>
      <c r="E1141" s="32" t="s">
        <v>19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57"/>
      <c r="W1141" s="57"/>
      <c r="X1141" s="57"/>
      <c r="Y1141" s="12"/>
    </row>
    <row r="1142" spans="1:25" s="23" customFormat="1" ht="15.75" hidden="1">
      <c r="A1142" s="24" t="s">
        <v>226</v>
      </c>
      <c r="B1142" s="25">
        <v>11</v>
      </c>
      <c r="C1142" s="52" t="s">
        <v>23</v>
      </c>
      <c r="D1142" s="42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57"/>
      <c r="W1142" s="57"/>
      <c r="X1142" s="57"/>
      <c r="Y1142" s="12"/>
    </row>
    <row r="1143" spans="1:25" s="23" customFormat="1" ht="15.75" hidden="1">
      <c r="A1143" s="28" t="s">
        <v>226</v>
      </c>
      <c r="B1143" s="29">
        <v>11</v>
      </c>
      <c r="C1143" s="53" t="s">
        <v>23</v>
      </c>
      <c r="D1143" s="56" t="s">
        <v>178</v>
      </c>
      <c r="E1143" s="32" t="s">
        <v>138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57"/>
      <c r="W1143" s="57"/>
      <c r="X1143" s="57"/>
      <c r="Y1143" s="12"/>
    </row>
    <row r="1144" spans="1:25" s="23" customFormat="1" ht="15.75" hidden="1">
      <c r="A1144" s="24" t="s">
        <v>226</v>
      </c>
      <c r="B1144" s="25">
        <v>11</v>
      </c>
      <c r="C1144" s="52" t="s">
        <v>23</v>
      </c>
      <c r="D1144" s="42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57"/>
      <c r="W1144" s="57"/>
      <c r="X1144" s="57"/>
      <c r="Y1144" s="12"/>
    </row>
    <row r="1145" spans="1:25" s="23" customFormat="1" ht="15.75" hidden="1">
      <c r="A1145" s="28" t="s">
        <v>226</v>
      </c>
      <c r="B1145" s="29">
        <v>11</v>
      </c>
      <c r="C1145" s="53" t="s">
        <v>23</v>
      </c>
      <c r="D1145" s="56" t="s">
        <v>179</v>
      </c>
      <c r="E1145" s="32" t="s">
        <v>280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57"/>
      <c r="W1145" s="57"/>
      <c r="X1145" s="57"/>
      <c r="Y1145" s="12"/>
    </row>
    <row r="1146" spans="1:25" s="23" customFormat="1" ht="30" hidden="1">
      <c r="A1146" s="28" t="s">
        <v>226</v>
      </c>
      <c r="B1146" s="29">
        <v>11</v>
      </c>
      <c r="C1146" s="53" t="s">
        <v>23</v>
      </c>
      <c r="D1146" s="56" t="s">
        <v>180</v>
      </c>
      <c r="E1146" s="32" t="s">
        <v>258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57"/>
      <c r="W1146" s="57"/>
      <c r="X1146" s="57"/>
      <c r="Y1146" s="12"/>
    </row>
    <row r="1147" spans="1:25" s="23" customFormat="1" ht="15.75" hidden="1">
      <c r="A1147" s="24" t="s">
        <v>226</v>
      </c>
      <c r="B1147" s="25">
        <v>11</v>
      </c>
      <c r="C1147" s="52" t="s">
        <v>23</v>
      </c>
      <c r="D1147" s="42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57"/>
      <c r="W1147" s="57"/>
      <c r="X1147" s="57"/>
      <c r="Y1147" s="12"/>
    </row>
    <row r="1148" spans="1:25" s="23" customFormat="1" ht="15.75" hidden="1">
      <c r="A1148" s="28" t="s">
        <v>226</v>
      </c>
      <c r="B1148" s="29">
        <v>11</v>
      </c>
      <c r="C1148" s="53" t="s">
        <v>23</v>
      </c>
      <c r="D1148" s="56" t="s">
        <v>158</v>
      </c>
      <c r="E1148" s="32" t="s">
        <v>110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57"/>
      <c r="W1148" s="57"/>
      <c r="X1148" s="57"/>
      <c r="Y1148" s="12"/>
    </row>
    <row r="1149" spans="1:25" s="23" customFormat="1" ht="30" hidden="1">
      <c r="A1149" s="28" t="s">
        <v>226</v>
      </c>
      <c r="B1149" s="29">
        <v>11</v>
      </c>
      <c r="C1149" s="53" t="s">
        <v>23</v>
      </c>
      <c r="D1149" s="56" t="s">
        <v>189</v>
      </c>
      <c r="E1149" s="32" t="s">
        <v>111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57"/>
      <c r="W1149" s="57"/>
      <c r="X1149" s="57"/>
      <c r="Y1149" s="12"/>
    </row>
    <row r="1150" spans="1:25" s="23" customFormat="1" ht="15.75" hidden="1">
      <c r="A1150" s="28" t="s">
        <v>226</v>
      </c>
      <c r="B1150" s="29">
        <v>11</v>
      </c>
      <c r="C1150" s="53" t="s">
        <v>23</v>
      </c>
      <c r="D1150" s="56" t="s">
        <v>190</v>
      </c>
      <c r="E1150" s="32" t="s">
        <v>112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57"/>
      <c r="W1150" s="57"/>
      <c r="X1150" s="57"/>
      <c r="Y1150" s="12"/>
    </row>
    <row r="1151" spans="1:25" s="23" customFormat="1" ht="15.75" hidden="1">
      <c r="A1151" s="24" t="s">
        <v>226</v>
      </c>
      <c r="B1151" s="25">
        <v>11</v>
      </c>
      <c r="C1151" s="52" t="s">
        <v>23</v>
      </c>
      <c r="D1151" s="42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57"/>
      <c r="W1151" s="57"/>
      <c r="X1151" s="57"/>
      <c r="Y1151" s="12"/>
    </row>
    <row r="1152" spans="1:25" s="23" customFormat="1" ht="15.75" hidden="1">
      <c r="A1152" s="28" t="s">
        <v>226</v>
      </c>
      <c r="B1152" s="29">
        <v>11</v>
      </c>
      <c r="C1152" s="53" t="s">
        <v>23</v>
      </c>
      <c r="D1152" s="56" t="s">
        <v>191</v>
      </c>
      <c r="E1152" s="32" t="s">
        <v>146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57"/>
      <c r="W1152" s="57"/>
      <c r="X1152" s="57"/>
      <c r="Y1152" s="12"/>
    </row>
    <row r="1153" spans="1:25" s="23" customFormat="1" ht="15.75" hidden="1">
      <c r="A1153" s="28" t="s">
        <v>226</v>
      </c>
      <c r="B1153" s="29">
        <v>11</v>
      </c>
      <c r="C1153" s="53" t="s">
        <v>23</v>
      </c>
      <c r="D1153" s="56" t="s">
        <v>181</v>
      </c>
      <c r="E1153" s="32" t="s">
        <v>115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57"/>
      <c r="W1153" s="57"/>
      <c r="X1153" s="57"/>
      <c r="Y1153" s="12"/>
    </row>
    <row r="1154" spans="1:25" s="23" customFormat="1" ht="30" hidden="1">
      <c r="A1154" s="28" t="s">
        <v>226</v>
      </c>
      <c r="B1154" s="29">
        <v>11</v>
      </c>
      <c r="C1154" s="53" t="s">
        <v>23</v>
      </c>
      <c r="D1154" s="56" t="s">
        <v>246</v>
      </c>
      <c r="E1154" s="32" t="s">
        <v>144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57"/>
      <c r="W1154" s="57"/>
      <c r="X1154" s="57"/>
      <c r="Y1154" s="12"/>
    </row>
    <row r="1155" spans="1:25" s="23" customFormat="1" ht="15.75" hidden="1">
      <c r="A1155" s="28" t="s">
        <v>226</v>
      </c>
      <c r="B1155" s="29">
        <v>11</v>
      </c>
      <c r="C1155" s="53" t="s">
        <v>23</v>
      </c>
      <c r="D1155" s="56" t="s">
        <v>192</v>
      </c>
      <c r="E1155" s="32" t="s">
        <v>151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57"/>
      <c r="W1155" s="57"/>
      <c r="X1155" s="57"/>
      <c r="Y1155" s="12"/>
    </row>
    <row r="1156" spans="1:25" s="23" customFormat="1" ht="15.75" hidden="1">
      <c r="A1156" s="28" t="s">
        <v>226</v>
      </c>
      <c r="B1156" s="29">
        <v>11</v>
      </c>
      <c r="C1156" s="53" t="s">
        <v>23</v>
      </c>
      <c r="D1156" s="56" t="s">
        <v>247</v>
      </c>
      <c r="E1156" s="32" t="s">
        <v>235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57"/>
      <c r="W1156" s="57"/>
      <c r="X1156" s="57"/>
      <c r="Y1156" s="12"/>
    </row>
    <row r="1157" spans="1:25" s="23" customFormat="1" ht="15.75" hidden="1">
      <c r="A1157" s="24" t="s">
        <v>226</v>
      </c>
      <c r="B1157" s="25">
        <v>11</v>
      </c>
      <c r="C1157" s="52" t="s">
        <v>23</v>
      </c>
      <c r="D1157" s="42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57"/>
      <c r="W1157" s="57"/>
      <c r="X1157" s="57"/>
      <c r="Y1157" s="12"/>
    </row>
    <row r="1158" spans="1:25" s="23" customFormat="1" ht="15.75" hidden="1">
      <c r="A1158" s="28" t="s">
        <v>226</v>
      </c>
      <c r="B1158" s="29">
        <v>11</v>
      </c>
      <c r="C1158" s="53" t="s">
        <v>23</v>
      </c>
      <c r="D1158" s="56" t="s">
        <v>193</v>
      </c>
      <c r="E1158" s="32" t="s">
        <v>117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57"/>
      <c r="W1158" s="57"/>
      <c r="X1158" s="57"/>
      <c r="Y1158" s="12"/>
    </row>
    <row r="1159" spans="1:25" s="23" customFormat="1" ht="15.75" hidden="1">
      <c r="A1159" s="28" t="s">
        <v>226</v>
      </c>
      <c r="B1159" s="29">
        <v>11</v>
      </c>
      <c r="C1159" s="53" t="s">
        <v>23</v>
      </c>
      <c r="D1159" s="56" t="s">
        <v>182</v>
      </c>
      <c r="E1159" s="32" t="s">
        <v>118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57"/>
      <c r="W1159" s="57"/>
      <c r="X1159" s="57"/>
      <c r="Y1159" s="12"/>
    </row>
    <row r="1160" spans="1:25" s="23" customFormat="1" ht="15.75" hidden="1">
      <c r="A1160" s="28" t="s">
        <v>226</v>
      </c>
      <c r="B1160" s="29">
        <v>11</v>
      </c>
      <c r="C1160" s="53" t="s">
        <v>23</v>
      </c>
      <c r="D1160" s="56" t="s">
        <v>194</v>
      </c>
      <c r="E1160" s="32" t="s">
        <v>119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57"/>
      <c r="W1160" s="57"/>
      <c r="X1160" s="57"/>
      <c r="Y1160" s="12"/>
    </row>
    <row r="1161" spans="1:25" s="23" customFormat="1" ht="15.75" hidden="1">
      <c r="A1161" s="28" t="s">
        <v>226</v>
      </c>
      <c r="B1161" s="29">
        <v>11</v>
      </c>
      <c r="C1161" s="53" t="s">
        <v>23</v>
      </c>
      <c r="D1161" s="56" t="s">
        <v>195</v>
      </c>
      <c r="E1161" s="32" t="s">
        <v>120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57"/>
      <c r="W1161" s="57"/>
      <c r="X1161" s="57"/>
      <c r="Y1161" s="12"/>
    </row>
    <row r="1162" spans="1:25" s="23" customFormat="1" ht="15.75" hidden="1">
      <c r="A1162" s="28" t="s">
        <v>226</v>
      </c>
      <c r="B1162" s="29">
        <v>11</v>
      </c>
      <c r="C1162" s="53" t="s">
        <v>23</v>
      </c>
      <c r="D1162" s="56" t="s">
        <v>196</v>
      </c>
      <c r="E1162" s="32" t="s">
        <v>42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57"/>
      <c r="W1162" s="57"/>
      <c r="X1162" s="57"/>
      <c r="Y1162" s="12"/>
    </row>
    <row r="1163" spans="1:25" s="23" customFormat="1" ht="15.75" hidden="1">
      <c r="A1163" s="28" t="s">
        <v>226</v>
      </c>
      <c r="B1163" s="29">
        <v>11</v>
      </c>
      <c r="C1163" s="53" t="s">
        <v>23</v>
      </c>
      <c r="D1163" s="56" t="s">
        <v>157</v>
      </c>
      <c r="E1163" s="32" t="s">
        <v>36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57"/>
      <c r="W1163" s="57"/>
      <c r="X1163" s="57"/>
      <c r="Y1163" s="12"/>
    </row>
    <row r="1164" spans="1:25" s="23" customFormat="1" ht="15.75" hidden="1">
      <c r="A1164" s="28" t="s">
        <v>226</v>
      </c>
      <c r="B1164" s="29">
        <v>11</v>
      </c>
      <c r="C1164" s="53" t="s">
        <v>23</v>
      </c>
      <c r="D1164" s="56" t="s">
        <v>198</v>
      </c>
      <c r="E1164" s="32" t="s">
        <v>122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57"/>
      <c r="W1164" s="57"/>
      <c r="X1164" s="57"/>
      <c r="Y1164" s="12"/>
    </row>
    <row r="1165" spans="1:25" s="23" customFormat="1" ht="15.75" hidden="1">
      <c r="A1165" s="28" t="s">
        <v>226</v>
      </c>
      <c r="B1165" s="29">
        <v>11</v>
      </c>
      <c r="C1165" s="53" t="s">
        <v>23</v>
      </c>
      <c r="D1165" s="56" t="s">
        <v>199</v>
      </c>
      <c r="E1165" s="32" t="s">
        <v>41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57"/>
      <c r="W1165" s="57"/>
      <c r="X1165" s="57"/>
      <c r="Y1165" s="12"/>
    </row>
    <row r="1166" spans="1:25" s="23" customFormat="1" ht="15.75" hidden="1">
      <c r="A1166" s="24" t="s">
        <v>226</v>
      </c>
      <c r="B1166" s="25">
        <v>11</v>
      </c>
      <c r="C1166" s="52" t="s">
        <v>23</v>
      </c>
      <c r="D1166" s="42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57"/>
      <c r="W1166" s="57"/>
      <c r="X1166" s="57"/>
      <c r="Y1166" s="12"/>
    </row>
    <row r="1167" spans="1:25" s="23" customFormat="1" ht="15.75" hidden="1">
      <c r="A1167" s="28" t="s">
        <v>226</v>
      </c>
      <c r="B1167" s="29">
        <v>11</v>
      </c>
      <c r="C1167" s="53" t="s">
        <v>23</v>
      </c>
      <c r="D1167" s="56" t="s">
        <v>201</v>
      </c>
      <c r="E1167" s="32" t="s">
        <v>123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57"/>
      <c r="W1167" s="57"/>
      <c r="X1167" s="57"/>
      <c r="Y1167" s="12"/>
    </row>
    <row r="1168" spans="1:25" s="23" customFormat="1" ht="15.75" hidden="1">
      <c r="A1168" s="28" t="s">
        <v>226</v>
      </c>
      <c r="B1168" s="29">
        <v>11</v>
      </c>
      <c r="C1168" s="53" t="s">
        <v>23</v>
      </c>
      <c r="D1168" s="56" t="s">
        <v>202</v>
      </c>
      <c r="E1168" s="32" t="s">
        <v>124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57"/>
      <c r="W1168" s="57"/>
      <c r="X1168" s="57"/>
      <c r="Y1168" s="12"/>
    </row>
    <row r="1169" spans="1:25" s="23" customFormat="1" ht="15.75" hidden="1">
      <c r="A1169" s="28" t="s">
        <v>226</v>
      </c>
      <c r="B1169" s="29">
        <v>11</v>
      </c>
      <c r="C1169" s="53" t="s">
        <v>23</v>
      </c>
      <c r="D1169" s="56" t="s">
        <v>241</v>
      </c>
      <c r="E1169" s="32" t="s">
        <v>237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57"/>
      <c r="W1169" s="57"/>
      <c r="X1169" s="57"/>
      <c r="Y1169" s="12"/>
    </row>
    <row r="1170" spans="1:25" s="23" customFormat="1" ht="15.75" hidden="1">
      <c r="A1170" s="24" t="s">
        <v>226</v>
      </c>
      <c r="B1170" s="25">
        <v>11</v>
      </c>
      <c r="C1170" s="52" t="s">
        <v>23</v>
      </c>
      <c r="D1170" s="42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57"/>
      <c r="W1170" s="57"/>
      <c r="X1170" s="57"/>
      <c r="Y1170" s="12"/>
    </row>
    <row r="1171" spans="1:25" s="23" customFormat="1" ht="15.75" hidden="1">
      <c r="A1171" s="28" t="s">
        <v>226</v>
      </c>
      <c r="B1171" s="29">
        <v>11</v>
      </c>
      <c r="C1171" s="53" t="s">
        <v>23</v>
      </c>
      <c r="D1171" s="56" t="s">
        <v>204</v>
      </c>
      <c r="E1171" s="32" t="s">
        <v>153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57"/>
      <c r="W1171" s="57"/>
      <c r="X1171" s="57"/>
      <c r="Y1171" s="12"/>
    </row>
    <row r="1172" spans="1:25" hidden="1">
      <c r="A1172" s="28" t="s">
        <v>226</v>
      </c>
      <c r="B1172" s="29">
        <v>11</v>
      </c>
      <c r="C1172" s="53" t="s">
        <v>23</v>
      </c>
      <c r="D1172" s="56">
        <v>3433</v>
      </c>
      <c r="E1172" s="32" t="s">
        <v>126</v>
      </c>
      <c r="F1172" s="32"/>
      <c r="G1172" s="1">
        <v>10000</v>
      </c>
      <c r="H1172" s="1">
        <v>10000</v>
      </c>
      <c r="I1172" s="1">
        <v>10000</v>
      </c>
      <c r="J1172" s="1">
        <v>10000</v>
      </c>
      <c r="K1172" s="1"/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>
      <c r="A1173" s="24" t="s">
        <v>226</v>
      </c>
      <c r="B1173" s="25">
        <v>11</v>
      </c>
      <c r="C1173" s="52" t="s">
        <v>23</v>
      </c>
      <c r="D1173" s="42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57"/>
      <c r="W1173" s="57"/>
      <c r="X1173" s="57"/>
      <c r="Y1173" s="12"/>
    </row>
    <row r="1174" spans="1:25" hidden="1">
      <c r="A1174" s="28" t="s">
        <v>226</v>
      </c>
      <c r="B1174" s="29">
        <v>11</v>
      </c>
      <c r="C1174" s="53" t="s">
        <v>23</v>
      </c>
      <c r="D1174" s="56">
        <v>3721</v>
      </c>
      <c r="E1174" s="32" t="s">
        <v>149</v>
      </c>
      <c r="F1174" s="32"/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>
      <c r="A1175" s="24" t="s">
        <v>226</v>
      </c>
      <c r="B1175" s="25">
        <v>11</v>
      </c>
      <c r="C1175" s="52" t="s">
        <v>23</v>
      </c>
      <c r="D1175" s="42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57"/>
      <c r="W1175" s="57"/>
      <c r="X1175" s="57"/>
      <c r="Y1175" s="12"/>
    </row>
    <row r="1176" spans="1:25" hidden="1">
      <c r="A1176" s="28" t="s">
        <v>226</v>
      </c>
      <c r="B1176" s="29">
        <v>11</v>
      </c>
      <c r="C1176" s="53" t="s">
        <v>23</v>
      </c>
      <c r="D1176" s="56">
        <v>4123</v>
      </c>
      <c r="E1176" s="32" t="s">
        <v>212</v>
      </c>
      <c r="F1176" s="32"/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>
      <c r="A1177" s="24" t="s">
        <v>226</v>
      </c>
      <c r="B1177" s="25">
        <v>11</v>
      </c>
      <c r="C1177" s="52" t="s">
        <v>23</v>
      </c>
      <c r="D1177" s="42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57"/>
      <c r="W1177" s="57"/>
      <c r="X1177" s="57"/>
      <c r="Y1177" s="12"/>
    </row>
    <row r="1178" spans="1:25" hidden="1">
      <c r="A1178" s="28" t="s">
        <v>226</v>
      </c>
      <c r="B1178" s="29">
        <v>11</v>
      </c>
      <c r="C1178" s="53" t="s">
        <v>23</v>
      </c>
      <c r="D1178" s="56">
        <v>4221</v>
      </c>
      <c r="E1178" s="32" t="s">
        <v>129</v>
      </c>
      <c r="F1178" s="32"/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>
      <c r="A1179" s="28" t="s">
        <v>226</v>
      </c>
      <c r="B1179" s="29">
        <v>11</v>
      </c>
      <c r="C1179" s="53" t="s">
        <v>23</v>
      </c>
      <c r="D1179" s="56">
        <v>4222</v>
      </c>
      <c r="E1179" s="32" t="s">
        <v>130</v>
      </c>
      <c r="F1179" s="32"/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>
      <c r="A1180" s="28" t="s">
        <v>226</v>
      </c>
      <c r="B1180" s="29">
        <v>11</v>
      </c>
      <c r="C1180" s="53" t="s">
        <v>23</v>
      </c>
      <c r="D1180" s="56">
        <v>4223</v>
      </c>
      <c r="E1180" s="32" t="s">
        <v>131</v>
      </c>
      <c r="F1180" s="32"/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>
      <c r="A1181" s="28" t="s">
        <v>226</v>
      </c>
      <c r="B1181" s="29">
        <v>11</v>
      </c>
      <c r="C1181" s="53" t="s">
        <v>23</v>
      </c>
      <c r="D1181" s="56">
        <v>4227</v>
      </c>
      <c r="E1181" s="32" t="s">
        <v>132</v>
      </c>
      <c r="F1181" s="32"/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>
      <c r="A1182" s="24" t="s">
        <v>226</v>
      </c>
      <c r="B1182" s="25">
        <v>11</v>
      </c>
      <c r="C1182" s="52" t="s">
        <v>23</v>
      </c>
      <c r="D1182" s="42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57"/>
      <c r="W1182" s="57"/>
      <c r="X1182" s="57"/>
      <c r="Y1182" s="12"/>
    </row>
    <row r="1183" spans="1:25" hidden="1">
      <c r="A1183" s="28" t="s">
        <v>226</v>
      </c>
      <c r="B1183" s="29">
        <v>11</v>
      </c>
      <c r="C1183" s="53" t="s">
        <v>23</v>
      </c>
      <c r="D1183" s="56">
        <v>4262</v>
      </c>
      <c r="E1183" s="32" t="s">
        <v>135</v>
      </c>
      <c r="F1183" s="32"/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>
      <c r="A1184" s="24" t="s">
        <v>226</v>
      </c>
      <c r="B1184" s="25">
        <v>11</v>
      </c>
      <c r="C1184" s="52" t="s">
        <v>23</v>
      </c>
      <c r="D1184" s="42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57"/>
      <c r="W1184" s="57"/>
      <c r="X1184" s="57"/>
      <c r="Y1184" s="12"/>
    </row>
    <row r="1185" spans="1:25" hidden="1">
      <c r="A1185" s="28" t="s">
        <v>226</v>
      </c>
      <c r="B1185" s="29">
        <v>11</v>
      </c>
      <c r="C1185" s="53" t="s">
        <v>23</v>
      </c>
      <c r="D1185" s="56">
        <v>4511</v>
      </c>
      <c r="E1185" s="32" t="s">
        <v>136</v>
      </c>
      <c r="F1185" s="32"/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>
      <c r="A1186" s="432" t="s">
        <v>269</v>
      </c>
      <c r="B1186" s="432"/>
      <c r="C1186" s="432"/>
      <c r="D1186" s="432"/>
      <c r="E1186" s="20" t="s">
        <v>35</v>
      </c>
      <c r="F1186" s="20" t="s">
        <v>250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57"/>
      <c r="W1186" s="57"/>
      <c r="X1186" s="57"/>
      <c r="Y1186" s="12"/>
    </row>
    <row r="1187" spans="1:25" s="23" customFormat="1" ht="15.75" hidden="1">
      <c r="A1187" s="24" t="s">
        <v>269</v>
      </c>
      <c r="B1187" s="25">
        <v>11</v>
      </c>
      <c r="C1187" s="52" t="s">
        <v>23</v>
      </c>
      <c r="D1187" s="42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57"/>
      <c r="W1187" s="57"/>
      <c r="X1187" s="57"/>
      <c r="Y1187" s="12"/>
    </row>
    <row r="1188" spans="1:25" hidden="1">
      <c r="A1188" s="28" t="s">
        <v>269</v>
      </c>
      <c r="B1188" s="29">
        <v>11</v>
      </c>
      <c r="C1188" s="53" t="s">
        <v>23</v>
      </c>
      <c r="D1188" s="56">
        <v>3232</v>
      </c>
      <c r="E1188" s="32" t="s">
        <v>118</v>
      </c>
      <c r="F1188" s="32"/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>
      <c r="A1189" s="28" t="s">
        <v>269</v>
      </c>
      <c r="B1189" s="29">
        <v>11</v>
      </c>
      <c r="C1189" s="53" t="s">
        <v>23</v>
      </c>
      <c r="D1189" s="56">
        <v>3235</v>
      </c>
      <c r="E1189" s="32" t="s">
        <v>42</v>
      </c>
      <c r="F1189" s="32"/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>
      <c r="A1190" s="28" t="s">
        <v>269</v>
      </c>
      <c r="B1190" s="29">
        <v>11</v>
      </c>
      <c r="C1190" s="53" t="s">
        <v>23</v>
      </c>
      <c r="D1190" s="56">
        <v>3239</v>
      </c>
      <c r="E1190" s="32" t="s">
        <v>41</v>
      </c>
      <c r="F1190" s="32"/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>
      <c r="A1191" s="24" t="s">
        <v>269</v>
      </c>
      <c r="B1191" s="25">
        <v>11</v>
      </c>
      <c r="C1191" s="52" t="s">
        <v>23</v>
      </c>
      <c r="D1191" s="42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57"/>
      <c r="W1191" s="57"/>
      <c r="X1191" s="57"/>
      <c r="Y1191" s="12"/>
    </row>
    <row r="1192" spans="1:25" hidden="1">
      <c r="A1192" s="28" t="s">
        <v>269</v>
      </c>
      <c r="B1192" s="29">
        <v>11</v>
      </c>
      <c r="C1192" s="53" t="s">
        <v>23</v>
      </c>
      <c r="D1192" s="56">
        <v>3292</v>
      </c>
      <c r="E1192" s="32" t="s">
        <v>123</v>
      </c>
      <c r="F1192" s="32"/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>
      <c r="A1193" s="431" t="s">
        <v>225</v>
      </c>
      <c r="B1193" s="431"/>
      <c r="C1193" s="431"/>
      <c r="D1193" s="431"/>
      <c r="E1193" s="20" t="s">
        <v>281</v>
      </c>
      <c r="F1193" s="20" t="s">
        <v>250</v>
      </c>
      <c r="G1193" s="102">
        <f>G1194+G1196+G1198+G1200+G1202</f>
        <v>5185560</v>
      </c>
      <c r="H1193" s="102">
        <f t="shared" ref="H1193:U1193" si="600">H1194+H1196+H1198+H1200+H1202</f>
        <v>100000</v>
      </c>
      <c r="I1193" s="102">
        <f t="shared" si="600"/>
        <v>5185560</v>
      </c>
      <c r="J1193" s="102">
        <f t="shared" si="600"/>
        <v>100000</v>
      </c>
      <c r="K1193" s="102">
        <f t="shared" si="600"/>
        <v>860095.69000000006</v>
      </c>
      <c r="L1193" s="103">
        <f t="shared" si="578"/>
        <v>16.586360778777991</v>
      </c>
      <c r="M1193" s="102">
        <f t="shared" si="600"/>
        <v>0</v>
      </c>
      <c r="N1193" s="102">
        <f t="shared" si="600"/>
        <v>0</v>
      </c>
      <c r="O1193" s="102">
        <f t="shared" si="600"/>
        <v>0</v>
      </c>
      <c r="P1193" s="102">
        <f t="shared" si="600"/>
        <v>0</v>
      </c>
      <c r="Q1193" s="102">
        <f t="shared" si="600"/>
        <v>0</v>
      </c>
      <c r="R1193" s="102">
        <f t="shared" si="600"/>
        <v>0</v>
      </c>
      <c r="S1193" s="102">
        <f t="shared" si="600"/>
        <v>0</v>
      </c>
      <c r="T1193" s="102">
        <f t="shared" si="600"/>
        <v>0</v>
      </c>
      <c r="U1193" s="102">
        <f t="shared" si="600"/>
        <v>0</v>
      </c>
      <c r="V1193" s="57"/>
      <c r="W1193" s="57"/>
      <c r="X1193" s="57"/>
      <c r="Y1193" s="12"/>
    </row>
    <row r="1194" spans="1:25" s="36" customFormat="1" ht="15.75" hidden="1">
      <c r="A1194" s="24" t="s">
        <v>225</v>
      </c>
      <c r="B1194" s="25">
        <v>12</v>
      </c>
      <c r="C1194" s="52" t="s">
        <v>23</v>
      </c>
      <c r="D1194" s="27">
        <v>323</v>
      </c>
      <c r="E1194" s="20"/>
      <c r="F1194" s="20"/>
      <c r="G1194" s="104">
        <f>SUM(G1195)</f>
        <v>40000</v>
      </c>
      <c r="H1194" s="104">
        <f t="shared" ref="H1194:U1194" si="601">SUM(H1195)</f>
        <v>40000</v>
      </c>
      <c r="I1194" s="104">
        <f t="shared" si="601"/>
        <v>40000</v>
      </c>
      <c r="J1194" s="104">
        <f t="shared" si="601"/>
        <v>40000</v>
      </c>
      <c r="K1194" s="104">
        <f t="shared" si="601"/>
        <v>0</v>
      </c>
      <c r="L1194" s="105">
        <f t="shared" si="578"/>
        <v>0</v>
      </c>
      <c r="M1194" s="104">
        <f t="shared" si="601"/>
        <v>0</v>
      </c>
      <c r="N1194" s="104">
        <f t="shared" si="601"/>
        <v>0</v>
      </c>
      <c r="O1194" s="104">
        <f t="shared" si="601"/>
        <v>0</v>
      </c>
      <c r="P1194" s="104">
        <f t="shared" si="601"/>
        <v>0</v>
      </c>
      <c r="Q1194" s="104">
        <f t="shared" si="601"/>
        <v>0</v>
      </c>
      <c r="R1194" s="104">
        <f t="shared" si="601"/>
        <v>0</v>
      </c>
      <c r="S1194" s="104">
        <f t="shared" si="601"/>
        <v>0</v>
      </c>
      <c r="T1194" s="104">
        <f t="shared" si="601"/>
        <v>0</v>
      </c>
      <c r="U1194" s="104">
        <f t="shared" si="601"/>
        <v>0</v>
      </c>
      <c r="V1194" s="21"/>
      <c r="W1194" s="21"/>
      <c r="X1194" s="21"/>
      <c r="Y1194" s="132"/>
    </row>
    <row r="1195" spans="1:25" s="35" customFormat="1" hidden="1">
      <c r="A1195" s="28" t="s">
        <v>225</v>
      </c>
      <c r="B1195" s="29">
        <v>12</v>
      </c>
      <c r="C1195" s="53" t="s">
        <v>23</v>
      </c>
      <c r="D1195" s="56">
        <v>3237</v>
      </c>
      <c r="E1195" s="32" t="s">
        <v>36</v>
      </c>
      <c r="F1195" s="32"/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  <c r="V1195" s="1"/>
      <c r="W1195" s="1"/>
      <c r="X1195" s="1"/>
      <c r="Y1195" s="74"/>
    </row>
    <row r="1196" spans="1:25" s="36" customFormat="1" ht="15.75" hidden="1">
      <c r="A1196" s="24" t="s">
        <v>225</v>
      </c>
      <c r="B1196" s="25">
        <v>12</v>
      </c>
      <c r="C1196" s="52" t="s">
        <v>23</v>
      </c>
      <c r="D1196" s="42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32"/>
    </row>
    <row r="1197" spans="1:25" s="35" customFormat="1" hidden="1">
      <c r="A1197" s="28" t="s">
        <v>225</v>
      </c>
      <c r="B1197" s="29">
        <v>12</v>
      </c>
      <c r="C1197" s="53" t="s">
        <v>23</v>
      </c>
      <c r="D1197" s="56">
        <v>4227</v>
      </c>
      <c r="E1197" s="32" t="s">
        <v>132</v>
      </c>
      <c r="F1197" s="32"/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  <c r="V1197" s="1"/>
      <c r="W1197" s="1"/>
      <c r="X1197" s="1"/>
      <c r="Y1197" s="74"/>
    </row>
    <row r="1198" spans="1:25" s="36" customFormat="1" ht="15.75" hidden="1">
      <c r="A1198" s="24" t="s">
        <v>225</v>
      </c>
      <c r="B1198" s="25">
        <v>51</v>
      </c>
      <c r="C1198" s="52" t="s">
        <v>23</v>
      </c>
      <c r="D1198" s="42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32"/>
    </row>
    <row r="1199" spans="1:25" s="35" customFormat="1" hidden="1">
      <c r="A1199" s="28" t="s">
        <v>225</v>
      </c>
      <c r="B1199" s="29">
        <v>51</v>
      </c>
      <c r="C1199" s="53" t="s">
        <v>23</v>
      </c>
      <c r="D1199" s="56">
        <v>3237</v>
      </c>
      <c r="E1199" s="32" t="s">
        <v>36</v>
      </c>
      <c r="F1199" s="32"/>
      <c r="G1199" s="1">
        <v>660000</v>
      </c>
      <c r="H1199" s="59"/>
      <c r="I1199" s="1">
        <v>660000</v>
      </c>
      <c r="J1199" s="59"/>
      <c r="K1199" s="1">
        <v>0</v>
      </c>
      <c r="L1199" s="33">
        <f t="shared" si="578"/>
        <v>0</v>
      </c>
      <c r="M1199" s="1">
        <v>0</v>
      </c>
      <c r="N1199" s="59"/>
      <c r="O1199" s="1"/>
      <c r="P1199" s="59"/>
      <c r="Q1199" s="1">
        <v>0</v>
      </c>
      <c r="R1199" s="1"/>
      <c r="S1199" s="59"/>
      <c r="T1199" s="1"/>
      <c r="U1199" s="59"/>
      <c r="V1199" s="1"/>
      <c r="W1199" s="1"/>
      <c r="X1199" s="1"/>
      <c r="Y1199" s="74"/>
    </row>
    <row r="1200" spans="1:25" s="36" customFormat="1" ht="15.75" hidden="1">
      <c r="A1200" s="24" t="s">
        <v>225</v>
      </c>
      <c r="B1200" s="25">
        <v>51</v>
      </c>
      <c r="C1200" s="52" t="s">
        <v>23</v>
      </c>
      <c r="D1200" s="42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32"/>
    </row>
    <row r="1201" spans="1:25" s="35" customFormat="1" hidden="1">
      <c r="A1201" s="28" t="s">
        <v>225</v>
      </c>
      <c r="B1201" s="29">
        <v>51</v>
      </c>
      <c r="C1201" s="53" t="s">
        <v>23</v>
      </c>
      <c r="D1201" s="56">
        <v>3821</v>
      </c>
      <c r="E1201" s="32" t="s">
        <v>38</v>
      </c>
      <c r="F1201" s="32"/>
      <c r="G1201" s="1">
        <v>4250560</v>
      </c>
      <c r="H1201" s="59"/>
      <c r="I1201" s="1">
        <v>4250560</v>
      </c>
      <c r="J1201" s="59"/>
      <c r="K1201" s="1">
        <v>820355.18</v>
      </c>
      <c r="L1201" s="33">
        <f t="shared" si="605"/>
        <v>19.299931773695704</v>
      </c>
      <c r="M1201" s="1">
        <v>0</v>
      </c>
      <c r="N1201" s="59"/>
      <c r="O1201" s="1"/>
      <c r="P1201" s="59"/>
      <c r="Q1201" s="1">
        <v>0</v>
      </c>
      <c r="R1201" s="1"/>
      <c r="S1201" s="59"/>
      <c r="T1201" s="1"/>
      <c r="U1201" s="59"/>
      <c r="V1201" s="1"/>
      <c r="W1201" s="1"/>
      <c r="X1201" s="1"/>
      <c r="Y1201" s="74"/>
    </row>
    <row r="1202" spans="1:25" s="36" customFormat="1" ht="15.75" hidden="1">
      <c r="A1202" s="24" t="s">
        <v>225</v>
      </c>
      <c r="B1202" s="25">
        <v>51</v>
      </c>
      <c r="C1202" s="52" t="s">
        <v>23</v>
      </c>
      <c r="D1202" s="42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32"/>
    </row>
    <row r="1203" spans="1:25" s="35" customFormat="1" hidden="1">
      <c r="A1203" s="28" t="s">
        <v>225</v>
      </c>
      <c r="B1203" s="29">
        <v>51</v>
      </c>
      <c r="C1203" s="53" t="s">
        <v>23</v>
      </c>
      <c r="D1203" s="56">
        <v>4221</v>
      </c>
      <c r="E1203" s="32" t="s">
        <v>129</v>
      </c>
      <c r="F1203" s="32"/>
      <c r="G1203" s="1">
        <v>0</v>
      </c>
      <c r="H1203" s="59"/>
      <c r="I1203" s="1">
        <v>0</v>
      </c>
      <c r="J1203" s="59"/>
      <c r="K1203" s="1">
        <v>29805.360000000001</v>
      </c>
      <c r="L1203" s="33" t="str">
        <f t="shared" si="605"/>
        <v>-</v>
      </c>
      <c r="M1203" s="1">
        <v>0</v>
      </c>
      <c r="N1203" s="59"/>
      <c r="O1203" s="1"/>
      <c r="P1203" s="59"/>
      <c r="Q1203" s="1">
        <v>0</v>
      </c>
      <c r="R1203" s="1"/>
      <c r="S1203" s="59"/>
      <c r="T1203" s="1"/>
      <c r="U1203" s="59"/>
      <c r="V1203" s="1"/>
      <c r="W1203" s="1"/>
      <c r="X1203" s="1"/>
      <c r="Y1203" s="74"/>
    </row>
    <row r="1204" spans="1:25" s="35" customFormat="1" hidden="1">
      <c r="A1204" s="28" t="s">
        <v>225</v>
      </c>
      <c r="B1204" s="29">
        <v>51</v>
      </c>
      <c r="C1204" s="53" t="s">
        <v>23</v>
      </c>
      <c r="D1204" s="56">
        <v>4227</v>
      </c>
      <c r="E1204" s="32" t="s">
        <v>132</v>
      </c>
      <c r="F1204" s="32"/>
      <c r="G1204" s="1">
        <v>175000</v>
      </c>
      <c r="H1204" s="59"/>
      <c r="I1204" s="1">
        <v>175000</v>
      </c>
      <c r="J1204" s="59"/>
      <c r="K1204" s="1">
        <v>0</v>
      </c>
      <c r="L1204" s="33">
        <f t="shared" si="605"/>
        <v>0</v>
      </c>
      <c r="M1204" s="1">
        <v>0</v>
      </c>
      <c r="N1204" s="59"/>
      <c r="O1204" s="1"/>
      <c r="P1204" s="59"/>
      <c r="Q1204" s="1">
        <v>0</v>
      </c>
      <c r="R1204" s="1"/>
      <c r="S1204" s="59"/>
      <c r="T1204" s="1"/>
      <c r="U1204" s="59"/>
      <c r="V1204" s="1"/>
      <c r="W1204" s="1"/>
      <c r="X1204" s="1"/>
      <c r="Y1204" s="74"/>
    </row>
    <row r="1205" spans="1:25" s="23" customFormat="1" ht="50.1" customHeight="1">
      <c r="A1205" s="433" t="s">
        <v>542</v>
      </c>
      <c r="B1205" s="433"/>
      <c r="C1205" s="433"/>
      <c r="D1205" s="433"/>
      <c r="E1205" s="434" t="s">
        <v>438</v>
      </c>
      <c r="F1205" s="434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57"/>
      <c r="W1205" s="57"/>
      <c r="X1205" s="57"/>
      <c r="Y1205" s="12"/>
    </row>
    <row r="1206" spans="1:25" s="23" customFormat="1" ht="78.75">
      <c r="A1206" s="429" t="s">
        <v>412</v>
      </c>
      <c r="B1206" s="429"/>
      <c r="C1206" s="429"/>
      <c r="D1206" s="429"/>
      <c r="E1206" s="51" t="s">
        <v>439</v>
      </c>
      <c r="F1206" s="51" t="s">
        <v>548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57"/>
      <c r="W1206" s="57"/>
      <c r="X1206" s="57"/>
      <c r="Y1206" s="12"/>
    </row>
    <row r="1207" spans="1:25" s="23" customFormat="1" ht="15.75" hidden="1">
      <c r="A1207" s="24" t="s">
        <v>226</v>
      </c>
      <c r="B1207" s="25">
        <v>11</v>
      </c>
      <c r="C1207" s="52" t="s">
        <v>23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57">
        <v>1680000</v>
      </c>
      <c r="W1207" s="57"/>
      <c r="X1207" s="57"/>
      <c r="Y1207" s="12" t="s">
        <v>580</v>
      </c>
    </row>
    <row r="1208" spans="1:25" s="23" customFormat="1" ht="15.75" hidden="1">
      <c r="A1208" s="28" t="s">
        <v>226</v>
      </c>
      <c r="B1208" s="29">
        <v>11</v>
      </c>
      <c r="C1208" s="53" t="s">
        <v>23</v>
      </c>
      <c r="D1208" s="56" t="s">
        <v>177</v>
      </c>
      <c r="E1208" s="32" t="s">
        <v>19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57">
        <f>O1207+O1209+O1211</f>
        <v>1680000</v>
      </c>
      <c r="W1208" s="57"/>
      <c r="X1208" s="57"/>
      <c r="Y1208" s="12" t="s">
        <v>581</v>
      </c>
    </row>
    <row r="1209" spans="1:25" s="23" customFormat="1" ht="15.75" hidden="1">
      <c r="A1209" s="24" t="s">
        <v>226</v>
      </c>
      <c r="B1209" s="25">
        <v>11</v>
      </c>
      <c r="C1209" s="52" t="s">
        <v>23</v>
      </c>
      <c r="D1209" s="42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76">
        <f>V1207-V1208</f>
        <v>0</v>
      </c>
      <c r="W1209" s="76"/>
      <c r="X1209" s="76"/>
      <c r="Y1209" s="75" t="s">
        <v>570</v>
      </c>
    </row>
    <row r="1210" spans="1:25" s="23" customFormat="1" ht="15.75" hidden="1">
      <c r="A1210" s="28" t="s">
        <v>226</v>
      </c>
      <c r="B1210" s="29">
        <v>11</v>
      </c>
      <c r="C1210" s="53" t="s">
        <v>23</v>
      </c>
      <c r="D1210" s="56" t="s">
        <v>178</v>
      </c>
      <c r="E1210" s="32" t="s">
        <v>138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57"/>
      <c r="W1210" s="57"/>
      <c r="X1210" s="57"/>
      <c r="Y1210" s="12"/>
    </row>
    <row r="1211" spans="1:25" s="23" customFormat="1" ht="15.75" hidden="1">
      <c r="A1211" s="24" t="s">
        <v>226</v>
      </c>
      <c r="B1211" s="25">
        <v>11</v>
      </c>
      <c r="C1211" s="52" t="s">
        <v>23</v>
      </c>
      <c r="D1211" s="42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57"/>
      <c r="W1211" s="57"/>
      <c r="X1211" s="57"/>
      <c r="Y1211" s="12"/>
    </row>
    <row r="1212" spans="1:25" s="23" customFormat="1" ht="15.75" hidden="1">
      <c r="A1212" s="28" t="s">
        <v>226</v>
      </c>
      <c r="B1212" s="29">
        <v>11</v>
      </c>
      <c r="C1212" s="53" t="s">
        <v>23</v>
      </c>
      <c r="D1212" s="56" t="s">
        <v>179</v>
      </c>
      <c r="E1212" s="32" t="s">
        <v>280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57"/>
      <c r="W1212" s="57"/>
      <c r="X1212" s="57"/>
      <c r="Y1212" s="12"/>
    </row>
    <row r="1213" spans="1:25" s="23" customFormat="1" ht="30" hidden="1">
      <c r="A1213" s="28" t="s">
        <v>226</v>
      </c>
      <c r="B1213" s="29">
        <v>11</v>
      </c>
      <c r="C1213" s="53" t="s">
        <v>23</v>
      </c>
      <c r="D1213" s="56" t="s">
        <v>180</v>
      </c>
      <c r="E1213" s="32" t="s">
        <v>258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57"/>
      <c r="W1213" s="57"/>
      <c r="X1213" s="57"/>
      <c r="Y1213" s="12"/>
    </row>
    <row r="1214" spans="1:25" s="23" customFormat="1" ht="15.75" hidden="1">
      <c r="A1214" s="24" t="s">
        <v>226</v>
      </c>
      <c r="B1214" s="25">
        <v>11</v>
      </c>
      <c r="C1214" s="52" t="s">
        <v>23</v>
      </c>
      <c r="D1214" s="42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57"/>
      <c r="W1214" s="57"/>
      <c r="X1214" s="57"/>
      <c r="Y1214" s="12"/>
    </row>
    <row r="1215" spans="1:25" s="23" customFormat="1" ht="15.75" hidden="1">
      <c r="A1215" s="28" t="s">
        <v>226</v>
      </c>
      <c r="B1215" s="29">
        <v>11</v>
      </c>
      <c r="C1215" s="53" t="s">
        <v>23</v>
      </c>
      <c r="D1215" s="56" t="s">
        <v>158</v>
      </c>
      <c r="E1215" s="32" t="s">
        <v>110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57"/>
      <c r="W1215" s="57"/>
      <c r="X1215" s="57"/>
      <c r="Y1215" s="12"/>
    </row>
    <row r="1216" spans="1:25" s="23" customFormat="1" ht="30" hidden="1">
      <c r="A1216" s="28" t="s">
        <v>226</v>
      </c>
      <c r="B1216" s="29">
        <v>11</v>
      </c>
      <c r="C1216" s="53" t="s">
        <v>23</v>
      </c>
      <c r="D1216" s="56" t="s">
        <v>189</v>
      </c>
      <c r="E1216" s="32" t="s">
        <v>111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57"/>
      <c r="W1216" s="57"/>
      <c r="X1216" s="57"/>
      <c r="Y1216" s="12"/>
    </row>
    <row r="1217" spans="1:25" s="23" customFormat="1" ht="15.75" hidden="1">
      <c r="A1217" s="28" t="s">
        <v>226</v>
      </c>
      <c r="B1217" s="29">
        <v>11</v>
      </c>
      <c r="C1217" s="53" t="s">
        <v>23</v>
      </c>
      <c r="D1217" s="56" t="s">
        <v>190</v>
      </c>
      <c r="E1217" s="32" t="s">
        <v>112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57"/>
      <c r="W1217" s="57"/>
      <c r="X1217" s="57"/>
      <c r="Y1217" s="12"/>
    </row>
    <row r="1218" spans="1:25" s="23" customFormat="1" ht="15.75" hidden="1">
      <c r="A1218" s="24" t="s">
        <v>226</v>
      </c>
      <c r="B1218" s="25">
        <v>11</v>
      </c>
      <c r="C1218" s="52" t="s">
        <v>23</v>
      </c>
      <c r="D1218" s="42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57"/>
      <c r="W1218" s="57"/>
      <c r="X1218" s="57"/>
      <c r="Y1218" s="12"/>
    </row>
    <row r="1219" spans="1:25" s="23" customFormat="1" ht="15.75" hidden="1">
      <c r="A1219" s="28" t="s">
        <v>226</v>
      </c>
      <c r="B1219" s="29">
        <v>11</v>
      </c>
      <c r="C1219" s="53" t="s">
        <v>23</v>
      </c>
      <c r="D1219" s="56" t="s">
        <v>191</v>
      </c>
      <c r="E1219" s="32" t="s">
        <v>146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57"/>
      <c r="W1219" s="57"/>
      <c r="X1219" s="57"/>
      <c r="Y1219" s="12"/>
    </row>
    <row r="1220" spans="1:25" s="23" customFormat="1" ht="15.75" hidden="1">
      <c r="A1220" s="28" t="s">
        <v>226</v>
      </c>
      <c r="B1220" s="29">
        <v>11</v>
      </c>
      <c r="C1220" s="53" t="s">
        <v>23</v>
      </c>
      <c r="D1220" s="56" t="s">
        <v>181</v>
      </c>
      <c r="E1220" s="32" t="s">
        <v>115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57"/>
      <c r="W1220" s="57"/>
      <c r="X1220" s="57"/>
      <c r="Y1220" s="12"/>
    </row>
    <row r="1221" spans="1:25" s="23" customFormat="1" ht="30" hidden="1">
      <c r="A1221" s="28" t="s">
        <v>226</v>
      </c>
      <c r="B1221" s="29">
        <v>11</v>
      </c>
      <c r="C1221" s="53" t="s">
        <v>23</v>
      </c>
      <c r="D1221" s="56" t="s">
        <v>246</v>
      </c>
      <c r="E1221" s="32" t="s">
        <v>144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57"/>
      <c r="W1221" s="57"/>
      <c r="X1221" s="57"/>
      <c r="Y1221" s="12"/>
    </row>
    <row r="1222" spans="1:25" s="23" customFormat="1" ht="15.75" hidden="1">
      <c r="A1222" s="28" t="s">
        <v>226</v>
      </c>
      <c r="B1222" s="29">
        <v>11</v>
      </c>
      <c r="C1222" s="53" t="s">
        <v>23</v>
      </c>
      <c r="D1222" s="56" t="s">
        <v>192</v>
      </c>
      <c r="E1222" s="32" t="s">
        <v>151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57"/>
      <c r="W1222" s="57"/>
      <c r="X1222" s="57"/>
      <c r="Y1222" s="12"/>
    </row>
    <row r="1223" spans="1:25" s="23" customFormat="1" ht="15.75" hidden="1">
      <c r="A1223" s="28" t="s">
        <v>226</v>
      </c>
      <c r="B1223" s="29">
        <v>11</v>
      </c>
      <c r="C1223" s="53" t="s">
        <v>23</v>
      </c>
      <c r="D1223" s="56" t="s">
        <v>247</v>
      </c>
      <c r="E1223" s="32" t="s">
        <v>235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57"/>
      <c r="W1223" s="57"/>
      <c r="X1223" s="57"/>
      <c r="Y1223" s="12"/>
    </row>
    <row r="1224" spans="1:25" s="23" customFormat="1" ht="15.75" hidden="1">
      <c r="A1224" s="24" t="s">
        <v>226</v>
      </c>
      <c r="B1224" s="25">
        <v>11</v>
      </c>
      <c r="C1224" s="52" t="s">
        <v>23</v>
      </c>
      <c r="D1224" s="42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57"/>
      <c r="W1224" s="57"/>
      <c r="X1224" s="57"/>
      <c r="Y1224" s="12"/>
    </row>
    <row r="1225" spans="1:25" s="23" customFormat="1" ht="15.75" hidden="1">
      <c r="A1225" s="28" t="s">
        <v>226</v>
      </c>
      <c r="B1225" s="29">
        <v>11</v>
      </c>
      <c r="C1225" s="53" t="s">
        <v>23</v>
      </c>
      <c r="D1225" s="56" t="s">
        <v>193</v>
      </c>
      <c r="E1225" s="32" t="s">
        <v>117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114">
        <v>120000</v>
      </c>
      <c r="U1225" s="1">
        <f t="shared" ref="U1225:U1232" si="617">T1225</f>
        <v>120000</v>
      </c>
      <c r="V1225" s="57"/>
      <c r="W1225" s="57"/>
      <c r="X1225" s="57"/>
      <c r="Y1225" s="12"/>
    </row>
    <row r="1226" spans="1:25" s="23" customFormat="1" ht="15.75" hidden="1">
      <c r="A1226" s="28" t="s">
        <v>226</v>
      </c>
      <c r="B1226" s="29">
        <v>11</v>
      </c>
      <c r="C1226" s="53" t="s">
        <v>23</v>
      </c>
      <c r="D1226" s="56" t="s">
        <v>182</v>
      </c>
      <c r="E1226" s="32" t="s">
        <v>118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57"/>
      <c r="W1226" s="57"/>
      <c r="X1226" s="57"/>
      <c r="Y1226" s="12"/>
    </row>
    <row r="1227" spans="1:25" s="23" customFormat="1" ht="15.75" hidden="1">
      <c r="A1227" s="28" t="s">
        <v>226</v>
      </c>
      <c r="B1227" s="29">
        <v>11</v>
      </c>
      <c r="C1227" s="53" t="s">
        <v>23</v>
      </c>
      <c r="D1227" s="56" t="s">
        <v>194</v>
      </c>
      <c r="E1227" s="32" t="s">
        <v>119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57"/>
      <c r="W1227" s="57"/>
      <c r="X1227" s="57"/>
      <c r="Y1227" s="12"/>
    </row>
    <row r="1228" spans="1:25" s="23" customFormat="1" ht="15.75" hidden="1">
      <c r="A1228" s="28" t="s">
        <v>226</v>
      </c>
      <c r="B1228" s="29">
        <v>11</v>
      </c>
      <c r="C1228" s="53" t="s">
        <v>23</v>
      </c>
      <c r="D1228" s="56" t="s">
        <v>195</v>
      </c>
      <c r="E1228" s="32" t="s">
        <v>120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57"/>
      <c r="W1228" s="57"/>
      <c r="X1228" s="57"/>
      <c r="Y1228" s="12"/>
    </row>
    <row r="1229" spans="1:25" s="23" customFormat="1" ht="15.75" hidden="1">
      <c r="A1229" s="28" t="s">
        <v>226</v>
      </c>
      <c r="B1229" s="29">
        <v>11</v>
      </c>
      <c r="C1229" s="53" t="s">
        <v>23</v>
      </c>
      <c r="D1229" s="56" t="s">
        <v>196</v>
      </c>
      <c r="E1229" s="32" t="s">
        <v>42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57"/>
      <c r="W1229" s="57"/>
      <c r="X1229" s="57"/>
      <c r="Y1229" s="12"/>
    </row>
    <row r="1230" spans="1:25" s="23" customFormat="1" ht="15.75" hidden="1">
      <c r="A1230" s="28" t="s">
        <v>226</v>
      </c>
      <c r="B1230" s="29">
        <v>11</v>
      </c>
      <c r="C1230" s="53" t="s">
        <v>23</v>
      </c>
      <c r="D1230" s="56" t="s">
        <v>157</v>
      </c>
      <c r="E1230" s="32" t="s">
        <v>36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57"/>
      <c r="W1230" s="57"/>
      <c r="X1230" s="57"/>
      <c r="Y1230" s="12"/>
    </row>
    <row r="1231" spans="1:25" s="23" customFormat="1" ht="15.75" hidden="1">
      <c r="A1231" s="28" t="s">
        <v>226</v>
      </c>
      <c r="B1231" s="29">
        <v>11</v>
      </c>
      <c r="C1231" s="53" t="s">
        <v>23</v>
      </c>
      <c r="D1231" s="56" t="s">
        <v>198</v>
      </c>
      <c r="E1231" s="32" t="s">
        <v>122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57"/>
      <c r="W1231" s="57"/>
      <c r="X1231" s="57"/>
      <c r="Y1231" s="12"/>
    </row>
    <row r="1232" spans="1:25" s="23" customFormat="1" ht="15.75" hidden="1">
      <c r="A1232" s="28" t="s">
        <v>226</v>
      </c>
      <c r="B1232" s="29">
        <v>11</v>
      </c>
      <c r="C1232" s="53" t="s">
        <v>23</v>
      </c>
      <c r="D1232" s="56" t="s">
        <v>199</v>
      </c>
      <c r="E1232" s="32" t="s">
        <v>41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57"/>
      <c r="W1232" s="57"/>
      <c r="X1232" s="57"/>
      <c r="Y1232" s="12"/>
    </row>
    <row r="1233" spans="1:25" s="23" customFormat="1" ht="15.75" hidden="1">
      <c r="A1233" s="24" t="s">
        <v>226</v>
      </c>
      <c r="B1233" s="25">
        <v>11</v>
      </c>
      <c r="C1233" s="52" t="s">
        <v>23</v>
      </c>
      <c r="D1233" s="42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57"/>
      <c r="W1233" s="57"/>
      <c r="X1233" s="57"/>
      <c r="Y1233" s="12"/>
    </row>
    <row r="1234" spans="1:25" ht="30" hidden="1">
      <c r="A1234" s="28" t="s">
        <v>226</v>
      </c>
      <c r="B1234" s="29">
        <v>11</v>
      </c>
      <c r="C1234" s="53" t="s">
        <v>23</v>
      </c>
      <c r="D1234" s="56">
        <v>3291</v>
      </c>
      <c r="E1234" s="32" t="s">
        <v>109</v>
      </c>
      <c r="F1234" s="32"/>
      <c r="G1234" s="1"/>
      <c r="H1234" s="1"/>
      <c r="I1234" s="1"/>
      <c r="J1234" s="1"/>
      <c r="K1234" s="1"/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>
      <c r="A1235" s="28" t="s">
        <v>226</v>
      </c>
      <c r="B1235" s="29">
        <v>11</v>
      </c>
      <c r="C1235" s="53" t="s">
        <v>23</v>
      </c>
      <c r="D1235" s="56" t="s">
        <v>201</v>
      </c>
      <c r="E1235" s="32" t="s">
        <v>123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57"/>
      <c r="W1235" s="57"/>
      <c r="X1235" s="57"/>
      <c r="Y1235" s="12"/>
    </row>
    <row r="1236" spans="1:25" s="23" customFormat="1" ht="15.75" hidden="1">
      <c r="A1236" s="28" t="s">
        <v>226</v>
      </c>
      <c r="B1236" s="29">
        <v>11</v>
      </c>
      <c r="C1236" s="53" t="s">
        <v>23</v>
      </c>
      <c r="D1236" s="56" t="s">
        <v>202</v>
      </c>
      <c r="E1236" s="32" t="s">
        <v>124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57"/>
      <c r="W1236" s="57"/>
      <c r="X1236" s="57"/>
      <c r="Y1236" s="12"/>
    </row>
    <row r="1237" spans="1:25" s="23" customFormat="1" ht="15.75" hidden="1">
      <c r="A1237" s="28" t="s">
        <v>226</v>
      </c>
      <c r="B1237" s="29">
        <v>11</v>
      </c>
      <c r="C1237" s="53" t="s">
        <v>23</v>
      </c>
      <c r="D1237" s="56" t="s">
        <v>241</v>
      </c>
      <c r="E1237" s="32" t="s">
        <v>237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57"/>
      <c r="W1237" s="57"/>
      <c r="X1237" s="57"/>
      <c r="Y1237" s="12"/>
    </row>
    <row r="1238" spans="1:25" s="23" customFormat="1" ht="15.75" hidden="1">
      <c r="A1238" s="24" t="s">
        <v>226</v>
      </c>
      <c r="B1238" s="25">
        <v>11</v>
      </c>
      <c r="C1238" s="52" t="s">
        <v>23</v>
      </c>
      <c r="D1238" s="42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57"/>
      <c r="W1238" s="57"/>
      <c r="X1238" s="57"/>
      <c r="Y1238" s="12"/>
    </row>
    <row r="1239" spans="1:25" s="23" customFormat="1" ht="15.75" hidden="1">
      <c r="A1239" s="28" t="s">
        <v>226</v>
      </c>
      <c r="B1239" s="29">
        <v>11</v>
      </c>
      <c r="C1239" s="53" t="s">
        <v>23</v>
      </c>
      <c r="D1239" s="56" t="s">
        <v>204</v>
      </c>
      <c r="E1239" s="32" t="s">
        <v>153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57"/>
      <c r="W1239" s="57"/>
      <c r="X1239" s="57"/>
      <c r="Y1239" s="12"/>
    </row>
    <row r="1240" spans="1:25" hidden="1">
      <c r="A1240" s="28" t="s">
        <v>226</v>
      </c>
      <c r="B1240" s="29">
        <v>11</v>
      </c>
      <c r="C1240" s="53" t="s">
        <v>23</v>
      </c>
      <c r="D1240" s="56">
        <v>3433</v>
      </c>
      <c r="E1240" s="32" t="s">
        <v>126</v>
      </c>
      <c r="F1240" s="32"/>
      <c r="G1240" s="1">
        <v>10000</v>
      </c>
      <c r="H1240" s="1">
        <v>10000</v>
      </c>
      <c r="I1240" s="1"/>
      <c r="J1240" s="1"/>
      <c r="K1240" s="1"/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>
      <c r="A1241" s="24" t="s">
        <v>226</v>
      </c>
      <c r="B1241" s="25">
        <v>11</v>
      </c>
      <c r="C1241" s="52" t="s">
        <v>23</v>
      </c>
      <c r="D1241" s="42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57"/>
      <c r="W1241" s="57"/>
      <c r="X1241" s="57"/>
      <c r="Y1241" s="12"/>
    </row>
    <row r="1242" spans="1:25" hidden="1">
      <c r="A1242" s="28" t="s">
        <v>226</v>
      </c>
      <c r="B1242" s="29">
        <v>11</v>
      </c>
      <c r="C1242" s="53" t="s">
        <v>23</v>
      </c>
      <c r="D1242" s="56">
        <v>3721</v>
      </c>
      <c r="E1242" s="32" t="s">
        <v>149</v>
      </c>
      <c r="F1242" s="32"/>
      <c r="G1242" s="1">
        <v>20000</v>
      </c>
      <c r="H1242" s="1">
        <v>20000</v>
      </c>
      <c r="I1242" s="1"/>
      <c r="J1242" s="1"/>
      <c r="K1242" s="1"/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>
      <c r="A1243" s="24" t="s">
        <v>226</v>
      </c>
      <c r="B1243" s="25">
        <v>11</v>
      </c>
      <c r="C1243" s="52" t="s">
        <v>23</v>
      </c>
      <c r="D1243" s="42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57"/>
      <c r="W1243" s="57"/>
      <c r="X1243" s="57"/>
      <c r="Y1243" s="12"/>
    </row>
    <row r="1244" spans="1:25" hidden="1">
      <c r="A1244" s="28" t="s">
        <v>226</v>
      </c>
      <c r="B1244" s="29">
        <v>11</v>
      </c>
      <c r="C1244" s="53" t="s">
        <v>23</v>
      </c>
      <c r="D1244" s="56">
        <v>4123</v>
      </c>
      <c r="E1244" s="32" t="s">
        <v>212</v>
      </c>
      <c r="F1244" s="32"/>
      <c r="G1244" s="1">
        <v>45000</v>
      </c>
      <c r="H1244" s="1">
        <v>45000</v>
      </c>
      <c r="I1244" s="1"/>
      <c r="J1244" s="1"/>
      <c r="K1244" s="1"/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>
      <c r="A1245" s="24" t="s">
        <v>226</v>
      </c>
      <c r="B1245" s="25">
        <v>11</v>
      </c>
      <c r="C1245" s="52" t="s">
        <v>23</v>
      </c>
      <c r="D1245" s="42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57"/>
      <c r="W1245" s="57"/>
      <c r="X1245" s="57"/>
      <c r="Y1245" s="12"/>
    </row>
    <row r="1246" spans="1:25" hidden="1">
      <c r="A1246" s="28" t="s">
        <v>226</v>
      </c>
      <c r="B1246" s="29">
        <v>11</v>
      </c>
      <c r="C1246" s="53" t="s">
        <v>23</v>
      </c>
      <c r="D1246" s="56">
        <v>4221</v>
      </c>
      <c r="E1246" s="32" t="s">
        <v>129</v>
      </c>
      <c r="F1246" s="32"/>
      <c r="G1246" s="1">
        <v>150000</v>
      </c>
      <c r="H1246" s="1">
        <v>150000</v>
      </c>
      <c r="I1246" s="1"/>
      <c r="J1246" s="1"/>
      <c r="K1246" s="1"/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>
      <c r="A1247" s="28" t="s">
        <v>226</v>
      </c>
      <c r="B1247" s="29">
        <v>11</v>
      </c>
      <c r="C1247" s="53" t="s">
        <v>23</v>
      </c>
      <c r="D1247" s="56">
        <v>4222</v>
      </c>
      <c r="E1247" s="32" t="s">
        <v>130</v>
      </c>
      <c r="F1247" s="32"/>
      <c r="G1247" s="1">
        <v>80000</v>
      </c>
      <c r="H1247" s="1">
        <v>80000</v>
      </c>
      <c r="I1247" s="1"/>
      <c r="J1247" s="1"/>
      <c r="K1247" s="1"/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>
      <c r="A1248" s="28" t="s">
        <v>226</v>
      </c>
      <c r="B1248" s="29">
        <v>11</v>
      </c>
      <c r="C1248" s="53" t="s">
        <v>23</v>
      </c>
      <c r="D1248" s="56">
        <v>4223</v>
      </c>
      <c r="E1248" s="32" t="s">
        <v>131</v>
      </c>
      <c r="F1248" s="32"/>
      <c r="G1248" s="1">
        <v>37000</v>
      </c>
      <c r="H1248" s="1">
        <v>37000</v>
      </c>
      <c r="I1248" s="1"/>
      <c r="J1248" s="1"/>
      <c r="K1248" s="1"/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>
      <c r="A1249" s="28" t="s">
        <v>226</v>
      </c>
      <c r="B1249" s="29">
        <v>11</v>
      </c>
      <c r="C1249" s="53" t="s">
        <v>23</v>
      </c>
      <c r="D1249" s="56">
        <v>4227</v>
      </c>
      <c r="E1249" s="32" t="s">
        <v>132</v>
      </c>
      <c r="F1249" s="32"/>
      <c r="G1249" s="1">
        <v>150000</v>
      </c>
      <c r="H1249" s="1">
        <v>150000</v>
      </c>
      <c r="I1249" s="1"/>
      <c r="J1249" s="1"/>
      <c r="K1249" s="1"/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>
      <c r="A1250" s="24" t="s">
        <v>226</v>
      </c>
      <c r="B1250" s="25">
        <v>11</v>
      </c>
      <c r="C1250" s="52" t="s">
        <v>23</v>
      </c>
      <c r="D1250" s="42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57"/>
      <c r="W1250" s="57"/>
      <c r="X1250" s="57"/>
      <c r="Y1250" s="12"/>
    </row>
    <row r="1251" spans="1:25" hidden="1">
      <c r="A1251" s="28" t="s">
        <v>226</v>
      </c>
      <c r="B1251" s="29">
        <v>11</v>
      </c>
      <c r="C1251" s="53" t="s">
        <v>23</v>
      </c>
      <c r="D1251" s="56">
        <v>4262</v>
      </c>
      <c r="E1251" s="32" t="s">
        <v>135</v>
      </c>
      <c r="F1251" s="32"/>
      <c r="G1251" s="1">
        <v>100000</v>
      </c>
      <c r="H1251" s="1">
        <v>100000</v>
      </c>
      <c r="I1251" s="1"/>
      <c r="J1251" s="1"/>
      <c r="K1251" s="1"/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>
      <c r="A1252" s="24" t="s">
        <v>226</v>
      </c>
      <c r="B1252" s="25">
        <v>11</v>
      </c>
      <c r="C1252" s="52" t="s">
        <v>23</v>
      </c>
      <c r="D1252" s="42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57"/>
      <c r="W1252" s="57"/>
      <c r="X1252" s="57"/>
      <c r="Y1252" s="12"/>
    </row>
    <row r="1253" spans="1:25" hidden="1">
      <c r="A1253" s="28" t="s">
        <v>226</v>
      </c>
      <c r="B1253" s="29">
        <v>11</v>
      </c>
      <c r="C1253" s="53" t="s">
        <v>23</v>
      </c>
      <c r="D1253" s="56">
        <v>4511</v>
      </c>
      <c r="E1253" s="32" t="s">
        <v>136</v>
      </c>
      <c r="F1253" s="32"/>
      <c r="G1253" s="1">
        <v>740000</v>
      </c>
      <c r="H1253" s="1">
        <v>740000</v>
      </c>
      <c r="I1253" s="1"/>
      <c r="J1253" s="1"/>
      <c r="K1253" s="1"/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>
      <c r="A1254" s="435" t="s">
        <v>440</v>
      </c>
      <c r="B1254" s="435"/>
      <c r="C1254" s="435"/>
      <c r="D1254" s="435"/>
      <c r="E1254" s="51" t="s">
        <v>35</v>
      </c>
      <c r="F1254" s="51" t="s">
        <v>548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57"/>
      <c r="W1254" s="57"/>
      <c r="X1254" s="57"/>
      <c r="Y1254" s="12"/>
    </row>
    <row r="1255" spans="1:25" s="23" customFormat="1" ht="15.75" hidden="1">
      <c r="A1255" s="24" t="s">
        <v>269</v>
      </c>
      <c r="B1255" s="25">
        <v>11</v>
      </c>
      <c r="C1255" s="52" t="s">
        <v>23</v>
      </c>
      <c r="D1255" s="42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57"/>
      <c r="W1255" s="57"/>
      <c r="X1255" s="57"/>
      <c r="Y1255" s="12"/>
    </row>
    <row r="1256" spans="1:25" hidden="1">
      <c r="A1256" s="28" t="s">
        <v>269</v>
      </c>
      <c r="B1256" s="29">
        <v>11</v>
      </c>
      <c r="C1256" s="53" t="s">
        <v>23</v>
      </c>
      <c r="D1256" s="56">
        <v>3232</v>
      </c>
      <c r="E1256" s="32" t="s">
        <v>118</v>
      </c>
      <c r="F1256" s="32"/>
      <c r="G1256" s="1">
        <v>50000</v>
      </c>
      <c r="H1256" s="1">
        <v>50000</v>
      </c>
      <c r="I1256" s="1"/>
      <c r="J1256" s="1"/>
      <c r="K1256" s="1"/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>
      <c r="A1257" s="28" t="s">
        <v>269</v>
      </c>
      <c r="B1257" s="29">
        <v>11</v>
      </c>
      <c r="C1257" s="53" t="s">
        <v>23</v>
      </c>
      <c r="D1257" s="56">
        <v>3235</v>
      </c>
      <c r="E1257" s="32" t="s">
        <v>42</v>
      </c>
      <c r="F1257" s="32"/>
      <c r="G1257" s="1">
        <v>70000</v>
      </c>
      <c r="H1257" s="1">
        <v>70000</v>
      </c>
      <c r="I1257" s="1"/>
      <c r="J1257" s="1"/>
      <c r="K1257" s="1"/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>
      <c r="A1258" s="28" t="s">
        <v>269</v>
      </c>
      <c r="B1258" s="29">
        <v>11</v>
      </c>
      <c r="C1258" s="53" t="s">
        <v>23</v>
      </c>
      <c r="D1258" s="56">
        <v>3239</v>
      </c>
      <c r="E1258" s="32" t="s">
        <v>41</v>
      </c>
      <c r="F1258" s="32"/>
      <c r="G1258" s="1">
        <v>40000</v>
      </c>
      <c r="H1258" s="1">
        <v>40000</v>
      </c>
      <c r="I1258" s="1"/>
      <c r="J1258" s="1"/>
      <c r="K1258" s="1"/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>
      <c r="A1259" s="24" t="s">
        <v>269</v>
      </c>
      <c r="B1259" s="25">
        <v>11</v>
      </c>
      <c r="C1259" s="52" t="s">
        <v>23</v>
      </c>
      <c r="D1259" s="42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57"/>
      <c r="W1259" s="57"/>
      <c r="X1259" s="57"/>
      <c r="Y1259" s="12"/>
    </row>
    <row r="1260" spans="1:25" hidden="1">
      <c r="A1260" s="28" t="s">
        <v>269</v>
      </c>
      <c r="B1260" s="29">
        <v>11</v>
      </c>
      <c r="C1260" s="53" t="s">
        <v>23</v>
      </c>
      <c r="D1260" s="56">
        <v>3292</v>
      </c>
      <c r="E1260" s="32" t="s">
        <v>123</v>
      </c>
      <c r="F1260" s="32"/>
      <c r="G1260" s="1">
        <v>40000</v>
      </c>
      <c r="H1260" s="1">
        <v>40000</v>
      </c>
      <c r="I1260" s="1"/>
      <c r="J1260" s="1"/>
      <c r="K1260" s="1"/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>
      <c r="A1261" s="429" t="s">
        <v>440</v>
      </c>
      <c r="B1261" s="429"/>
      <c r="C1261" s="429"/>
      <c r="D1261" s="429"/>
      <c r="E1261" s="51" t="s">
        <v>562</v>
      </c>
      <c r="F1261" s="51" t="s">
        <v>548</v>
      </c>
      <c r="G1261" s="102">
        <f>G1262+G1264+G1266+G1268+G1270</f>
        <v>5185560</v>
      </c>
      <c r="H1261" s="102">
        <f>H1262+H1264+H1266+H1268+H1270</f>
        <v>100000</v>
      </c>
      <c r="I1261" s="102">
        <f>I1262+I1264+I1266+I1268+I1270</f>
        <v>0</v>
      </c>
      <c r="J1261" s="102">
        <f>J1262+J1264+J1266+J1268+J1270</f>
        <v>0</v>
      </c>
      <c r="K1261" s="102">
        <f>K1262+K1264+K1266+K1268+K1270</f>
        <v>0</v>
      </c>
      <c r="L1261" s="103" t="str">
        <f t="shared" si="605"/>
        <v>-</v>
      </c>
      <c r="M1261" s="102">
        <f t="shared" ref="M1261:U1261" si="629">M1262+M1264+M1266+M1268+M1270</f>
        <v>0</v>
      </c>
      <c r="N1261" s="102">
        <f t="shared" si="629"/>
        <v>0</v>
      </c>
      <c r="O1261" s="102">
        <f t="shared" si="629"/>
        <v>4355000</v>
      </c>
      <c r="P1261" s="102">
        <f t="shared" si="629"/>
        <v>90000</v>
      </c>
      <c r="Q1261" s="102">
        <f t="shared" si="629"/>
        <v>0</v>
      </c>
      <c r="R1261" s="102">
        <f t="shared" si="629"/>
        <v>0</v>
      </c>
      <c r="S1261" s="102">
        <f t="shared" si="629"/>
        <v>0</v>
      </c>
      <c r="T1261" s="102">
        <f t="shared" si="629"/>
        <v>0</v>
      </c>
      <c r="U1261" s="102">
        <f t="shared" si="629"/>
        <v>0</v>
      </c>
      <c r="V1261" s="57"/>
      <c r="W1261" s="57"/>
      <c r="X1261" s="57"/>
      <c r="Y1261" s="12"/>
    </row>
    <row r="1262" spans="1:25" s="36" customFormat="1" ht="15.75" hidden="1">
      <c r="A1262" s="24" t="s">
        <v>225</v>
      </c>
      <c r="B1262" s="25">
        <v>12</v>
      </c>
      <c r="C1262" s="52" t="s">
        <v>23</v>
      </c>
      <c r="D1262" s="27">
        <v>323</v>
      </c>
      <c r="E1262" s="20"/>
      <c r="F1262" s="20"/>
      <c r="G1262" s="104">
        <f>SUM(G1263)</f>
        <v>40000</v>
      </c>
      <c r="H1262" s="104">
        <f t="shared" ref="H1262:U1262" si="630">SUM(H1263)</f>
        <v>40000</v>
      </c>
      <c r="I1262" s="104">
        <f t="shared" si="630"/>
        <v>0</v>
      </c>
      <c r="J1262" s="104">
        <f t="shared" si="630"/>
        <v>0</v>
      </c>
      <c r="K1262" s="104">
        <f t="shared" si="630"/>
        <v>0</v>
      </c>
      <c r="L1262" s="105" t="str">
        <f t="shared" si="605"/>
        <v>-</v>
      </c>
      <c r="M1262" s="104">
        <f t="shared" si="630"/>
        <v>0</v>
      </c>
      <c r="N1262" s="104">
        <f t="shared" si="630"/>
        <v>0</v>
      </c>
      <c r="O1262" s="104">
        <f t="shared" si="630"/>
        <v>40000</v>
      </c>
      <c r="P1262" s="104">
        <f t="shared" si="630"/>
        <v>40000</v>
      </c>
      <c r="Q1262" s="104">
        <f t="shared" si="630"/>
        <v>0</v>
      </c>
      <c r="R1262" s="104">
        <f t="shared" si="630"/>
        <v>0</v>
      </c>
      <c r="S1262" s="104">
        <f t="shared" si="630"/>
        <v>0</v>
      </c>
      <c r="T1262" s="104">
        <f t="shared" si="630"/>
        <v>0</v>
      </c>
      <c r="U1262" s="104">
        <f t="shared" si="630"/>
        <v>0</v>
      </c>
      <c r="V1262" s="21"/>
      <c r="W1262" s="21"/>
      <c r="X1262" s="21"/>
      <c r="Y1262" s="132"/>
    </row>
    <row r="1263" spans="1:25" s="35" customFormat="1" hidden="1">
      <c r="A1263" s="28" t="s">
        <v>225</v>
      </c>
      <c r="B1263" s="29">
        <v>12</v>
      </c>
      <c r="C1263" s="53" t="s">
        <v>23</v>
      </c>
      <c r="D1263" s="56">
        <v>3237</v>
      </c>
      <c r="E1263" s="32" t="s">
        <v>36</v>
      </c>
      <c r="F1263" s="32"/>
      <c r="G1263" s="1">
        <v>40000</v>
      </c>
      <c r="H1263" s="1">
        <v>40000</v>
      </c>
      <c r="I1263" s="1"/>
      <c r="J1263" s="1"/>
      <c r="K1263" s="1"/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  <c r="V1263" s="1"/>
      <c r="W1263" s="1"/>
      <c r="X1263" s="1"/>
      <c r="Y1263" s="74"/>
    </row>
    <row r="1264" spans="1:25" s="36" customFormat="1" ht="15.75" hidden="1">
      <c r="A1264" s="24" t="s">
        <v>225</v>
      </c>
      <c r="B1264" s="25">
        <v>12</v>
      </c>
      <c r="C1264" s="52" t="s">
        <v>23</v>
      </c>
      <c r="D1264" s="42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32"/>
    </row>
    <row r="1265" spans="1:25" s="35" customFormat="1" hidden="1">
      <c r="A1265" s="28" t="s">
        <v>225</v>
      </c>
      <c r="B1265" s="29">
        <v>12</v>
      </c>
      <c r="C1265" s="53" t="s">
        <v>23</v>
      </c>
      <c r="D1265" s="56">
        <v>4227</v>
      </c>
      <c r="E1265" s="32" t="s">
        <v>132</v>
      </c>
      <c r="F1265" s="32"/>
      <c r="G1265" s="1">
        <v>60000</v>
      </c>
      <c r="H1265" s="1">
        <v>60000</v>
      </c>
      <c r="I1265" s="1"/>
      <c r="J1265" s="1"/>
      <c r="K1265" s="1"/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  <c r="V1265" s="1"/>
      <c r="W1265" s="1"/>
      <c r="X1265" s="1"/>
      <c r="Y1265" s="74"/>
    </row>
    <row r="1266" spans="1:25" s="36" customFormat="1" ht="15.75" hidden="1">
      <c r="A1266" s="24" t="s">
        <v>225</v>
      </c>
      <c r="B1266" s="25">
        <v>51</v>
      </c>
      <c r="C1266" s="52" t="s">
        <v>23</v>
      </c>
      <c r="D1266" s="42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32"/>
    </row>
    <row r="1267" spans="1:25" s="35" customFormat="1" hidden="1">
      <c r="A1267" s="28" t="s">
        <v>225</v>
      </c>
      <c r="B1267" s="29">
        <v>51</v>
      </c>
      <c r="C1267" s="53" t="s">
        <v>23</v>
      </c>
      <c r="D1267" s="56">
        <v>3237</v>
      </c>
      <c r="E1267" s="32" t="s">
        <v>36</v>
      </c>
      <c r="F1267" s="32"/>
      <c r="G1267" s="1">
        <v>660000</v>
      </c>
      <c r="H1267" s="59"/>
      <c r="I1267" s="1"/>
      <c r="J1267" s="59"/>
      <c r="K1267" s="1"/>
      <c r="L1267" s="33" t="str">
        <f t="shared" si="605"/>
        <v>-</v>
      </c>
      <c r="M1267" s="1">
        <v>0</v>
      </c>
      <c r="N1267" s="59"/>
      <c r="O1267" s="1">
        <v>660000</v>
      </c>
      <c r="P1267" s="59"/>
      <c r="Q1267" s="1">
        <v>0</v>
      </c>
      <c r="R1267" s="1"/>
      <c r="S1267" s="59"/>
      <c r="T1267" s="1"/>
      <c r="U1267" s="59"/>
      <c r="V1267" s="1"/>
      <c r="W1267" s="1"/>
      <c r="X1267" s="1"/>
      <c r="Y1267" s="74"/>
    </row>
    <row r="1268" spans="1:25" s="36" customFormat="1" ht="15.75" hidden="1">
      <c r="A1268" s="24" t="s">
        <v>225</v>
      </c>
      <c r="B1268" s="25">
        <v>51</v>
      </c>
      <c r="C1268" s="52" t="s">
        <v>23</v>
      </c>
      <c r="D1268" s="42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32"/>
    </row>
    <row r="1269" spans="1:25" s="35" customFormat="1" hidden="1">
      <c r="A1269" s="28" t="s">
        <v>225</v>
      </c>
      <c r="B1269" s="29">
        <v>51</v>
      </c>
      <c r="C1269" s="53" t="s">
        <v>23</v>
      </c>
      <c r="D1269" s="56">
        <v>3821</v>
      </c>
      <c r="E1269" s="32" t="s">
        <v>38</v>
      </c>
      <c r="F1269" s="32"/>
      <c r="G1269" s="1">
        <v>4250560</v>
      </c>
      <c r="H1269" s="59"/>
      <c r="I1269" s="1"/>
      <c r="J1269" s="59"/>
      <c r="K1269" s="1"/>
      <c r="L1269" s="33" t="str">
        <f>IF(I1269=0, "-", K1269/I1269*100)</f>
        <v>-</v>
      </c>
      <c r="M1269" s="1">
        <v>0</v>
      </c>
      <c r="N1269" s="59"/>
      <c r="O1269" s="1">
        <v>3430000</v>
      </c>
      <c r="P1269" s="59"/>
      <c r="Q1269" s="1">
        <v>0</v>
      </c>
      <c r="R1269" s="1"/>
      <c r="S1269" s="59"/>
      <c r="T1269" s="1"/>
      <c r="U1269" s="59"/>
      <c r="V1269" s="1"/>
      <c r="W1269" s="1"/>
      <c r="X1269" s="1"/>
      <c r="Y1269" s="74"/>
    </row>
    <row r="1270" spans="1:25" s="36" customFormat="1" ht="15.75" hidden="1">
      <c r="A1270" s="24" t="s">
        <v>225</v>
      </c>
      <c r="B1270" s="25">
        <v>51</v>
      </c>
      <c r="C1270" s="52" t="s">
        <v>23</v>
      </c>
      <c r="D1270" s="42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32"/>
    </row>
    <row r="1271" spans="1:25" s="35" customFormat="1" hidden="1">
      <c r="A1271" s="28" t="s">
        <v>225</v>
      </c>
      <c r="B1271" s="29">
        <v>51</v>
      </c>
      <c r="C1271" s="53" t="s">
        <v>23</v>
      </c>
      <c r="D1271" s="56">
        <v>4221</v>
      </c>
      <c r="E1271" s="32" t="s">
        <v>129</v>
      </c>
      <c r="F1271" s="32"/>
      <c r="G1271" s="1">
        <v>0</v>
      </c>
      <c r="H1271" s="59"/>
      <c r="I1271" s="1"/>
      <c r="J1271" s="59"/>
      <c r="K1271" s="1"/>
      <c r="L1271" s="33" t="str">
        <f>IF(I1271=0, "-", K1271/I1271*100)</f>
        <v>-</v>
      </c>
      <c r="M1271" s="1">
        <v>0</v>
      </c>
      <c r="N1271" s="59"/>
      <c r="O1271" s="1"/>
      <c r="P1271" s="59"/>
      <c r="Q1271" s="1">
        <v>0</v>
      </c>
      <c r="R1271" s="1"/>
      <c r="S1271" s="59"/>
      <c r="T1271" s="1"/>
      <c r="U1271" s="59"/>
      <c r="V1271" s="1"/>
      <c r="W1271" s="1"/>
      <c r="X1271" s="1"/>
      <c r="Y1271" s="74"/>
    </row>
    <row r="1272" spans="1:25" s="35" customFormat="1" hidden="1">
      <c r="A1272" s="28" t="s">
        <v>225</v>
      </c>
      <c r="B1272" s="29">
        <v>51</v>
      </c>
      <c r="C1272" s="53" t="s">
        <v>23</v>
      </c>
      <c r="D1272" s="56">
        <v>4227</v>
      </c>
      <c r="E1272" s="32" t="s">
        <v>132</v>
      </c>
      <c r="F1272" s="32"/>
      <c r="G1272" s="1">
        <v>175000</v>
      </c>
      <c r="H1272" s="59"/>
      <c r="I1272" s="1"/>
      <c r="J1272" s="59"/>
      <c r="K1272" s="1"/>
      <c r="L1272" s="33" t="str">
        <f>IF(I1272=0, "-", K1272/I1272*100)</f>
        <v>-</v>
      </c>
      <c r="M1272" s="1">
        <v>0</v>
      </c>
      <c r="N1272" s="59"/>
      <c r="O1272" s="1">
        <v>175000</v>
      </c>
      <c r="P1272" s="59"/>
      <c r="Q1272" s="1">
        <v>0</v>
      </c>
      <c r="R1272" s="1"/>
      <c r="S1272" s="59"/>
      <c r="T1272" s="1"/>
      <c r="U1272" s="59"/>
      <c r="V1272" s="1"/>
      <c r="W1272" s="1"/>
      <c r="X1272" s="1"/>
      <c r="Y1272" s="74"/>
    </row>
    <row r="1273" spans="1:25" ht="15.75">
      <c r="A1273" s="430" t="s">
        <v>187</v>
      </c>
      <c r="B1273" s="430"/>
      <c r="C1273" s="430"/>
      <c r="D1273" s="430"/>
      <c r="E1273" s="430"/>
      <c r="F1273" s="430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>
      <c r="A1274" s="431" t="s">
        <v>176</v>
      </c>
      <c r="B1274" s="431"/>
      <c r="C1274" s="431"/>
      <c r="D1274" s="431"/>
      <c r="E1274" s="20" t="s">
        <v>261</v>
      </c>
      <c r="F1274" s="20" t="s">
        <v>342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57"/>
      <c r="W1274" s="57"/>
      <c r="X1274" s="57"/>
      <c r="Y1274" s="12"/>
    </row>
    <row r="1275" spans="1:25" s="23" customFormat="1" ht="15.75" hidden="1">
      <c r="A1275" s="24" t="s">
        <v>176</v>
      </c>
      <c r="B1275" s="25">
        <v>11</v>
      </c>
      <c r="C1275" s="52" t="s">
        <v>25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57">
        <v>8940000</v>
      </c>
      <c r="W1275" s="57"/>
      <c r="X1275" s="57"/>
      <c r="Y1275" s="12" t="s">
        <v>582</v>
      </c>
    </row>
    <row r="1276" spans="1:25" ht="15.75" hidden="1">
      <c r="A1276" s="28" t="s">
        <v>176</v>
      </c>
      <c r="B1276" s="29">
        <v>11</v>
      </c>
      <c r="C1276" s="53" t="s">
        <v>25</v>
      </c>
      <c r="D1276" s="56" t="s">
        <v>177</v>
      </c>
      <c r="E1276" s="32" t="s">
        <v>19</v>
      </c>
      <c r="F1276" s="32"/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57">
        <f>O1275+O1277+O1279</f>
        <v>8940000</v>
      </c>
      <c r="Y1276" s="12" t="s">
        <v>583</v>
      </c>
    </row>
    <row r="1277" spans="1:25" s="23" customFormat="1" ht="15.75" hidden="1">
      <c r="A1277" s="24" t="s">
        <v>176</v>
      </c>
      <c r="B1277" s="25">
        <v>11</v>
      </c>
      <c r="C1277" s="52" t="s">
        <v>25</v>
      </c>
      <c r="D1277" s="42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76">
        <f>V1275-V1276</f>
        <v>0</v>
      </c>
      <c r="W1277" s="76"/>
      <c r="X1277" s="76"/>
      <c r="Y1277" s="75" t="s">
        <v>570</v>
      </c>
    </row>
    <row r="1278" spans="1:25" hidden="1">
      <c r="A1278" s="28" t="s">
        <v>176</v>
      </c>
      <c r="B1278" s="29">
        <v>11</v>
      </c>
      <c r="C1278" s="53" t="s">
        <v>25</v>
      </c>
      <c r="D1278" s="56" t="s">
        <v>178</v>
      </c>
      <c r="E1278" s="32" t="s">
        <v>138</v>
      </c>
      <c r="F1278" s="32"/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>
      <c r="A1279" s="24" t="s">
        <v>176</v>
      </c>
      <c r="B1279" s="25">
        <v>11</v>
      </c>
      <c r="C1279" s="52" t="s">
        <v>25</v>
      </c>
      <c r="D1279" s="42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57"/>
      <c r="W1279" s="57"/>
      <c r="X1279" s="57"/>
      <c r="Y1279" s="12"/>
    </row>
    <row r="1280" spans="1:25" hidden="1">
      <c r="A1280" s="28" t="s">
        <v>176</v>
      </c>
      <c r="B1280" s="29">
        <v>11</v>
      </c>
      <c r="C1280" s="53" t="s">
        <v>25</v>
      </c>
      <c r="D1280" s="56" t="s">
        <v>179</v>
      </c>
      <c r="E1280" s="32" t="s">
        <v>280</v>
      </c>
      <c r="F1280" s="32"/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>
      <c r="A1281" s="28" t="s">
        <v>176</v>
      </c>
      <c r="B1281" s="29">
        <v>11</v>
      </c>
      <c r="C1281" s="53" t="s">
        <v>25</v>
      </c>
      <c r="D1281" s="56" t="s">
        <v>180</v>
      </c>
      <c r="E1281" s="32" t="s">
        <v>258</v>
      </c>
      <c r="F1281" s="32"/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>
      <c r="A1282" s="24" t="s">
        <v>176</v>
      </c>
      <c r="B1282" s="25">
        <v>11</v>
      </c>
      <c r="C1282" s="52" t="s">
        <v>25</v>
      </c>
      <c r="D1282" s="42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57"/>
      <c r="W1282" s="57"/>
      <c r="X1282" s="57"/>
      <c r="Y1282" s="12"/>
    </row>
    <row r="1283" spans="1:25" hidden="1">
      <c r="A1283" s="28" t="s">
        <v>176</v>
      </c>
      <c r="B1283" s="29">
        <v>11</v>
      </c>
      <c r="C1283" s="53" t="s">
        <v>25</v>
      </c>
      <c r="D1283" s="56" t="s">
        <v>181</v>
      </c>
      <c r="E1283" s="32" t="s">
        <v>115</v>
      </c>
      <c r="F1283" s="32"/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>
      <c r="A1284" s="24" t="s">
        <v>176</v>
      </c>
      <c r="B1284" s="25">
        <v>11</v>
      </c>
      <c r="C1284" s="52" t="s">
        <v>25</v>
      </c>
      <c r="D1284" s="42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57"/>
      <c r="W1284" s="57"/>
      <c r="X1284" s="57"/>
      <c r="Y1284" s="12"/>
    </row>
    <row r="1285" spans="1:25" hidden="1">
      <c r="A1285" s="28" t="s">
        <v>176</v>
      </c>
      <c r="B1285" s="29">
        <v>11</v>
      </c>
      <c r="C1285" s="53" t="s">
        <v>25</v>
      </c>
      <c r="D1285" s="56" t="s">
        <v>182</v>
      </c>
      <c r="E1285" s="32" t="s">
        <v>118</v>
      </c>
      <c r="F1285" s="32"/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>
      <c r="A1286" s="28" t="s">
        <v>176</v>
      </c>
      <c r="B1286" s="29">
        <v>11</v>
      </c>
      <c r="C1286" s="53" t="s">
        <v>25</v>
      </c>
      <c r="D1286" s="56">
        <v>3235</v>
      </c>
      <c r="E1286" s="32" t="s">
        <v>42</v>
      </c>
      <c r="F1286" s="32"/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>
      <c r="A1287" s="24" t="s">
        <v>176</v>
      </c>
      <c r="B1287" s="25">
        <v>11</v>
      </c>
      <c r="C1287" s="52" t="s">
        <v>25</v>
      </c>
      <c r="D1287" s="42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57"/>
      <c r="W1287" s="57"/>
      <c r="X1287" s="57"/>
      <c r="Y1287" s="12"/>
    </row>
    <row r="1288" spans="1:25" hidden="1">
      <c r="A1288" s="28" t="s">
        <v>176</v>
      </c>
      <c r="B1288" s="29">
        <v>11</v>
      </c>
      <c r="C1288" s="53" t="s">
        <v>25</v>
      </c>
      <c r="D1288" s="56">
        <v>3294</v>
      </c>
      <c r="E1288" s="32" t="s">
        <v>37</v>
      </c>
      <c r="F1288" s="32"/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>
      <c r="A1289" s="431" t="s">
        <v>270</v>
      </c>
      <c r="B1289" s="432"/>
      <c r="C1289" s="432"/>
      <c r="D1289" s="432"/>
      <c r="E1289" s="20" t="s">
        <v>242</v>
      </c>
      <c r="F1289" s="20" t="s">
        <v>342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57"/>
      <c r="W1289" s="57"/>
      <c r="X1289" s="57"/>
      <c r="Y1289" s="12"/>
    </row>
    <row r="1290" spans="1:25" s="23" customFormat="1" ht="15.75" hidden="1">
      <c r="A1290" s="24" t="s">
        <v>270</v>
      </c>
      <c r="B1290" s="25">
        <v>11</v>
      </c>
      <c r="C1290" s="52" t="s">
        <v>25</v>
      </c>
      <c r="D1290" s="42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57"/>
      <c r="W1290" s="57"/>
      <c r="X1290" s="57"/>
      <c r="Y1290" s="12"/>
    </row>
    <row r="1291" spans="1:25" hidden="1">
      <c r="A1291" s="28" t="s">
        <v>270</v>
      </c>
      <c r="B1291" s="29">
        <v>11</v>
      </c>
      <c r="C1291" s="53" t="s">
        <v>25</v>
      </c>
      <c r="D1291" s="56" t="s">
        <v>159</v>
      </c>
      <c r="E1291" s="32" t="s">
        <v>129</v>
      </c>
      <c r="F1291" s="32"/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110" customFormat="1">
      <c r="A1308" s="106"/>
      <c r="B1308" s="107"/>
      <c r="C1308" s="108"/>
      <c r="D1308" s="109"/>
      <c r="G1308" s="76"/>
      <c r="H1308" s="76"/>
      <c r="I1308" s="76"/>
      <c r="J1308" s="76"/>
      <c r="K1308" s="76"/>
      <c r="L1308" s="77"/>
      <c r="V1308" s="131"/>
      <c r="W1308" s="131"/>
      <c r="X1308" s="131"/>
      <c r="Y1308" s="140"/>
    </row>
    <row r="1309" spans="1:25" s="110" customFormat="1">
      <c r="A1309" s="106"/>
      <c r="B1309" s="107"/>
      <c r="C1309" s="108"/>
      <c r="D1309" s="109"/>
      <c r="G1309" s="76"/>
      <c r="H1309" s="76"/>
      <c r="I1309" s="76"/>
      <c r="J1309" s="76"/>
      <c r="K1309" s="76"/>
      <c r="L1309" s="77"/>
      <c r="V1309" s="131"/>
      <c r="W1309" s="131"/>
      <c r="X1309" s="131"/>
      <c r="Y1309" s="140"/>
    </row>
    <row r="1310" spans="1:25" s="110" customFormat="1">
      <c r="A1310" s="106"/>
      <c r="B1310" s="107"/>
      <c r="C1310" s="108"/>
      <c r="D1310" s="109"/>
      <c r="G1310" s="76"/>
      <c r="H1310" s="76"/>
      <c r="I1310" s="76"/>
      <c r="J1310" s="76"/>
      <c r="K1310" s="76"/>
      <c r="L1310" s="77"/>
      <c r="V1310" s="131"/>
      <c r="W1310" s="131"/>
      <c r="X1310" s="131"/>
      <c r="Y1310" s="140"/>
    </row>
    <row r="1311" spans="1:25" s="110" customFormat="1">
      <c r="A1311" s="106"/>
      <c r="B1311" s="107"/>
      <c r="C1311" s="108"/>
      <c r="D1311" s="109"/>
      <c r="G1311" s="76"/>
      <c r="H1311" s="76"/>
      <c r="I1311" s="76"/>
      <c r="J1311" s="76"/>
      <c r="K1311" s="76"/>
      <c r="L1311" s="77"/>
      <c r="V1311" s="131"/>
      <c r="W1311" s="131"/>
      <c r="X1311" s="131"/>
      <c r="Y1311" s="140"/>
    </row>
    <row r="1320" spans="12:21">
      <c r="L1320" s="76"/>
      <c r="M1320" s="76"/>
      <c r="N1320" s="76"/>
      <c r="O1320" s="76"/>
      <c r="P1320" s="76"/>
      <c r="Q1320" s="76">
        <f>SUBTOTAL(9,Q6:Q1279)</f>
        <v>47911067362</v>
      </c>
      <c r="R1320" s="76"/>
      <c r="S1320" s="76"/>
      <c r="T1320" s="76"/>
      <c r="U1320" s="76"/>
    </row>
    <row r="1321" spans="12:21">
      <c r="M1321" s="76"/>
      <c r="N1321" s="76"/>
      <c r="O1321" s="76"/>
      <c r="P1321" s="76"/>
      <c r="Q1321" s="76"/>
      <c r="R1321" s="76"/>
      <c r="S1321" s="76"/>
      <c r="T1321" s="76"/>
      <c r="U1321" s="76"/>
    </row>
  </sheetData>
  <autoFilter ref="A1:U1319"/>
  <customSheetViews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8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560"/>
  <sheetViews>
    <sheetView tabSelected="1" view="pageLayout" topLeftCell="B13" zoomScale="81" zoomScaleNormal="76" zoomScaleSheetLayoutView="73" zoomScalePageLayoutView="81" workbookViewId="0">
      <selection activeCell="B35" sqref="B35:J35"/>
    </sheetView>
  </sheetViews>
  <sheetFormatPr defaultColWidth="9.140625" defaultRowHeight="15"/>
  <cols>
    <col min="1" max="1" width="7.7109375" style="208" hidden="1" customWidth="1"/>
    <col min="2" max="2" width="18.140625" style="208" customWidth="1"/>
    <col min="3" max="3" width="5.140625" style="209" bestFit="1" customWidth="1"/>
    <col min="4" max="4" width="8.42578125" style="210" customWidth="1"/>
    <col min="5" max="5" width="7.28515625" style="207" customWidth="1"/>
    <col min="6" max="6" width="46.85546875" style="206" customWidth="1"/>
    <col min="7" max="10" width="15.28515625" style="158" customWidth="1"/>
    <col min="11" max="11" width="15.28515625" style="390" customWidth="1"/>
    <col min="12" max="12" width="15.7109375" style="361" customWidth="1"/>
    <col min="13" max="13" width="15.85546875" style="273" hidden="1" customWidth="1"/>
    <col min="14" max="16384" width="9.140625" style="158"/>
  </cols>
  <sheetData>
    <row r="1" spans="1:13">
      <c r="A1" s="266" t="s">
        <v>686</v>
      </c>
      <c r="B1"/>
      <c r="C1"/>
      <c r="D1"/>
      <c r="E1"/>
      <c r="F1"/>
      <c r="G1"/>
      <c r="H1"/>
      <c r="I1"/>
      <c r="J1"/>
      <c r="K1"/>
      <c r="L1" s="391"/>
    </row>
    <row r="2" spans="1:13">
      <c r="A2" s="266" t="s">
        <v>686</v>
      </c>
      <c r="B2"/>
      <c r="C2"/>
      <c r="D2"/>
      <c r="E2"/>
      <c r="F2"/>
      <c r="G2"/>
      <c r="H2"/>
      <c r="I2"/>
      <c r="J2"/>
      <c r="K2"/>
      <c r="L2" s="392"/>
    </row>
    <row r="3" spans="1:13" s="151" customFormat="1" ht="15.75">
      <c r="A3" s="266" t="s">
        <v>686</v>
      </c>
      <c r="B3"/>
      <c r="C3"/>
      <c r="D3"/>
      <c r="E3"/>
      <c r="F3"/>
      <c r="G3"/>
      <c r="H3"/>
      <c r="I3"/>
      <c r="J3"/>
      <c r="K3"/>
      <c r="L3" s="393"/>
      <c r="M3" s="272"/>
    </row>
    <row r="4" spans="1:13">
      <c r="A4" s="266" t="s">
        <v>686</v>
      </c>
      <c r="B4"/>
      <c r="C4"/>
      <c r="D4"/>
      <c r="E4"/>
      <c r="F4"/>
      <c r="G4"/>
      <c r="H4"/>
      <c r="I4"/>
      <c r="J4"/>
      <c r="K4"/>
      <c r="L4" s="394"/>
    </row>
    <row r="5" spans="1:13" s="151" customFormat="1" ht="15.75">
      <c r="A5" s="266" t="s">
        <v>686</v>
      </c>
      <c r="B5"/>
      <c r="C5"/>
      <c r="D5"/>
      <c r="E5"/>
      <c r="F5"/>
      <c r="G5"/>
      <c r="H5"/>
      <c r="I5"/>
      <c r="J5"/>
      <c r="K5"/>
      <c r="L5" s="393"/>
      <c r="M5" s="272"/>
    </row>
    <row r="6" spans="1:13" ht="87" customHeight="1">
      <c r="A6" s="266" t="s">
        <v>686</v>
      </c>
      <c r="B6" s="455" t="s">
        <v>703</v>
      </c>
      <c r="C6" s="455"/>
      <c r="D6" s="455"/>
      <c r="E6" s="455"/>
      <c r="F6" s="455"/>
      <c r="G6" s="455"/>
      <c r="H6" s="455"/>
      <c r="I6" s="455"/>
      <c r="J6" s="455"/>
      <c r="K6"/>
      <c r="L6" s="392"/>
    </row>
    <row r="7" spans="1:13" ht="15" customHeight="1">
      <c r="A7" s="266" t="s">
        <v>686</v>
      </c>
      <c r="B7" s="455"/>
      <c r="C7" s="455"/>
      <c r="D7" s="455"/>
      <c r="E7" s="455"/>
      <c r="F7" s="455"/>
      <c r="G7" s="455"/>
      <c r="H7" s="455"/>
      <c r="I7" s="455"/>
      <c r="J7" s="455"/>
      <c r="K7"/>
      <c r="L7" s="392"/>
    </row>
    <row r="8" spans="1:13" s="151" customFormat="1" ht="15.75" customHeight="1">
      <c r="A8" s="266" t="s">
        <v>686</v>
      </c>
      <c r="B8" s="455"/>
      <c r="C8" s="455"/>
      <c r="D8" s="455"/>
      <c r="E8" s="455"/>
      <c r="F8" s="455"/>
      <c r="G8" s="455"/>
      <c r="H8" s="455"/>
      <c r="I8" s="455"/>
      <c r="J8" s="455"/>
      <c r="K8"/>
      <c r="L8" s="393"/>
      <c r="M8" s="272"/>
    </row>
    <row r="9" spans="1:13" ht="15" customHeight="1">
      <c r="A9" s="266" t="s">
        <v>686</v>
      </c>
      <c r="B9" s="455"/>
      <c r="C9" s="455"/>
      <c r="D9" s="455"/>
      <c r="E9" s="455"/>
      <c r="F9" s="455"/>
      <c r="G9" s="455"/>
      <c r="H9" s="455"/>
      <c r="I9" s="455"/>
      <c r="J9" s="455"/>
      <c r="K9"/>
      <c r="L9" s="392"/>
    </row>
    <row r="10" spans="1:13" ht="15" customHeight="1">
      <c r="A10" s="266" t="s">
        <v>686</v>
      </c>
      <c r="B10" s="455"/>
      <c r="C10" s="455"/>
      <c r="D10" s="455"/>
      <c r="E10" s="455"/>
      <c r="F10" s="455"/>
      <c r="G10" s="455"/>
      <c r="H10" s="455"/>
      <c r="I10" s="455"/>
      <c r="J10" s="455"/>
      <c r="K10"/>
      <c r="L10" s="392"/>
    </row>
    <row r="11" spans="1:13" ht="15" customHeight="1">
      <c r="A11" s="266" t="s">
        <v>686</v>
      </c>
      <c r="B11" s="455"/>
      <c r="C11" s="455"/>
      <c r="D11" s="455"/>
      <c r="E11" s="455"/>
      <c r="F11" s="455"/>
      <c r="G11" s="455"/>
      <c r="H11" s="455"/>
      <c r="I11" s="455"/>
      <c r="J11" s="455"/>
      <c r="K11"/>
      <c r="L11" s="392"/>
    </row>
    <row r="12" spans="1:13" ht="15" customHeight="1">
      <c r="A12" s="266" t="s">
        <v>686</v>
      </c>
      <c r="B12" s="455"/>
      <c r="C12" s="455"/>
      <c r="D12" s="455"/>
      <c r="E12" s="455"/>
      <c r="F12" s="455"/>
      <c r="G12" s="455"/>
      <c r="H12" s="455"/>
      <c r="I12" s="455"/>
      <c r="J12" s="455"/>
      <c r="K12"/>
      <c r="L12" s="392"/>
    </row>
    <row r="13" spans="1:13" s="151" customFormat="1" ht="15.75" customHeight="1">
      <c r="A13" s="266" t="s">
        <v>686</v>
      </c>
      <c r="B13" s="455"/>
      <c r="C13" s="455"/>
      <c r="D13" s="455"/>
      <c r="E13" s="455"/>
      <c r="F13" s="455"/>
      <c r="G13" s="455"/>
      <c r="H13" s="455"/>
      <c r="I13" s="455"/>
      <c r="J13" s="455"/>
      <c r="K13"/>
      <c r="L13" s="393"/>
      <c r="M13" s="272"/>
    </row>
    <row r="14" spans="1:13">
      <c r="A14" s="266" t="s">
        <v>686</v>
      </c>
      <c r="B14" s="455"/>
      <c r="C14" s="455"/>
      <c r="D14" s="455"/>
      <c r="E14" s="455"/>
      <c r="F14" s="455"/>
      <c r="G14" s="455"/>
      <c r="H14" s="455"/>
      <c r="I14" s="455"/>
      <c r="J14" s="455"/>
      <c r="K14"/>
      <c r="L14" s="392"/>
    </row>
    <row r="15" spans="1:13">
      <c r="A15" s="266" t="s">
        <v>686</v>
      </c>
      <c r="B15"/>
      <c r="C15"/>
      <c r="D15"/>
      <c r="E15"/>
      <c r="F15"/>
      <c r="G15"/>
      <c r="H15"/>
      <c r="I15"/>
      <c r="J15"/>
      <c r="K15"/>
      <c r="L15" s="392"/>
    </row>
    <row r="16" spans="1:13">
      <c r="A16" s="266" t="s">
        <v>686</v>
      </c>
      <c r="B16"/>
      <c r="C16"/>
      <c r="D16"/>
      <c r="E16"/>
      <c r="F16"/>
      <c r="G16"/>
      <c r="H16"/>
      <c r="I16"/>
      <c r="J16"/>
      <c r="K16"/>
      <c r="L16" s="392"/>
    </row>
    <row r="17" spans="1:13">
      <c r="A17" s="266" t="s">
        <v>686</v>
      </c>
      <c r="B17"/>
      <c r="C17"/>
      <c r="D17"/>
      <c r="E17"/>
      <c r="F17"/>
      <c r="G17"/>
      <c r="H17"/>
      <c r="I17"/>
      <c r="J17"/>
      <c r="K17"/>
      <c r="L17" s="392"/>
    </row>
    <row r="18" spans="1:13">
      <c r="A18" s="266" t="s">
        <v>686</v>
      </c>
      <c r="B18"/>
      <c r="C18"/>
      <c r="D18"/>
      <c r="E18"/>
      <c r="F18"/>
      <c r="G18"/>
      <c r="H18"/>
      <c r="I18"/>
      <c r="J18"/>
      <c r="K18"/>
      <c r="L18" s="392"/>
    </row>
    <row r="19" spans="1:13">
      <c r="A19" s="266"/>
      <c r="B19"/>
      <c r="C19"/>
      <c r="D19"/>
      <c r="E19"/>
      <c r="F19"/>
      <c r="G19"/>
      <c r="H19"/>
      <c r="I19"/>
      <c r="J19"/>
      <c r="K19"/>
      <c r="L19" s="392"/>
    </row>
    <row r="20" spans="1:13">
      <c r="A20" s="266"/>
      <c r="B20"/>
      <c r="C20"/>
      <c r="D20"/>
      <c r="E20"/>
      <c r="F20"/>
      <c r="G20"/>
      <c r="H20"/>
      <c r="I20"/>
      <c r="J20"/>
      <c r="K20"/>
      <c r="L20" s="392"/>
    </row>
    <row r="21" spans="1:13">
      <c r="A21" s="266"/>
      <c r="B21"/>
      <c r="C21"/>
      <c r="D21"/>
      <c r="E21"/>
      <c r="F21"/>
      <c r="G21"/>
      <c r="H21"/>
      <c r="I21"/>
      <c r="J21"/>
      <c r="K21"/>
      <c r="L21" s="392"/>
    </row>
    <row r="22" spans="1:13">
      <c r="A22" s="266"/>
      <c r="B22"/>
      <c r="C22"/>
      <c r="D22"/>
      <c r="E22"/>
      <c r="F22"/>
      <c r="G22"/>
      <c r="H22"/>
      <c r="I22"/>
      <c r="J22"/>
      <c r="K22"/>
      <c r="L22" s="392"/>
    </row>
    <row r="23" spans="1:13">
      <c r="A23" s="266"/>
      <c r="B23"/>
      <c r="C23"/>
      <c r="D23"/>
      <c r="E23"/>
      <c r="F23"/>
      <c r="G23"/>
      <c r="H23"/>
      <c r="I23"/>
      <c r="J23"/>
      <c r="K23"/>
      <c r="L23" s="392"/>
    </row>
    <row r="24" spans="1:13">
      <c r="A24" s="266"/>
      <c r="B24"/>
      <c r="C24"/>
      <c r="D24"/>
      <c r="E24"/>
      <c r="F24"/>
      <c r="G24"/>
      <c r="H24"/>
      <c r="I24"/>
      <c r="J24"/>
      <c r="K24"/>
      <c r="L24" s="392"/>
    </row>
    <row r="25" spans="1:13">
      <c r="A25" s="266" t="s">
        <v>686</v>
      </c>
      <c r="B25"/>
      <c r="C25"/>
      <c r="D25"/>
      <c r="E25"/>
      <c r="F25"/>
      <c r="G25"/>
      <c r="H25"/>
      <c r="I25"/>
      <c r="J25"/>
      <c r="K25"/>
      <c r="L25" s="392"/>
    </row>
    <row r="26" spans="1:13" s="151" customFormat="1" ht="15.75">
      <c r="A26" s="266" t="s">
        <v>686</v>
      </c>
      <c r="B26"/>
      <c r="C26"/>
      <c r="D26"/>
      <c r="E26"/>
      <c r="F26"/>
      <c r="G26"/>
      <c r="H26"/>
      <c r="I26"/>
      <c r="J26"/>
      <c r="K26"/>
      <c r="L26" s="393"/>
      <c r="M26" s="272"/>
    </row>
    <row r="27" spans="1:13">
      <c r="A27" s="266" t="s">
        <v>686</v>
      </c>
      <c r="B27"/>
      <c r="C27"/>
      <c r="D27"/>
      <c r="E27"/>
      <c r="F27"/>
      <c r="G27"/>
      <c r="H27"/>
      <c r="I27"/>
      <c r="J27"/>
      <c r="K27"/>
      <c r="L27" s="392"/>
    </row>
    <row r="28" spans="1:13">
      <c r="A28" s="266" t="s">
        <v>686</v>
      </c>
      <c r="B28"/>
      <c r="C28"/>
      <c r="D28"/>
      <c r="E28"/>
      <c r="F28"/>
      <c r="G28"/>
      <c r="H28"/>
      <c r="I28"/>
      <c r="J28"/>
      <c r="K28"/>
      <c r="L28" s="391"/>
    </row>
    <row r="29" spans="1:13">
      <c r="A29" s="266" t="s">
        <v>686</v>
      </c>
      <c r="B29"/>
      <c r="C29"/>
      <c r="D29"/>
      <c r="E29"/>
      <c r="F29"/>
      <c r="G29"/>
      <c r="H29"/>
      <c r="I29"/>
      <c r="J29"/>
      <c r="K29"/>
      <c r="L29" s="392"/>
    </row>
    <row r="30" spans="1:13">
      <c r="A30" s="266" t="s">
        <v>686</v>
      </c>
      <c r="B30"/>
      <c r="C30"/>
      <c r="D30"/>
      <c r="E30"/>
      <c r="F30"/>
      <c r="G30"/>
      <c r="H30"/>
      <c r="I30"/>
      <c r="J30"/>
      <c r="K30"/>
      <c r="L30" s="392"/>
    </row>
    <row r="31" spans="1:13">
      <c r="A31" s="266" t="s">
        <v>686</v>
      </c>
      <c r="B31"/>
      <c r="C31"/>
      <c r="D31"/>
      <c r="E31"/>
      <c r="F31"/>
      <c r="G31"/>
      <c r="H31"/>
      <c r="I31"/>
      <c r="J31"/>
      <c r="K31"/>
      <c r="L31" s="391"/>
    </row>
    <row r="32" spans="1:13">
      <c r="A32" s="266" t="s">
        <v>686</v>
      </c>
      <c r="B32"/>
      <c r="C32"/>
      <c r="D32"/>
      <c r="E32"/>
      <c r="F32"/>
      <c r="G32"/>
      <c r="H32"/>
      <c r="I32"/>
      <c r="J32"/>
      <c r="K32"/>
      <c r="L32" s="391"/>
    </row>
    <row r="33" spans="1:13" ht="41.25" customHeight="1">
      <c r="A33" s="266" t="s">
        <v>686</v>
      </c>
      <c r="B33"/>
      <c r="C33"/>
      <c r="D33"/>
      <c r="E33"/>
      <c r="F33"/>
      <c r="G33"/>
      <c r="H33"/>
      <c r="I33"/>
      <c r="J33"/>
      <c r="K33"/>
      <c r="L33" s="392"/>
    </row>
    <row r="34" spans="1:13" ht="88.5" customHeight="1">
      <c r="A34" s="266" t="s">
        <v>686</v>
      </c>
      <c r="B34" s="460" t="s">
        <v>702</v>
      </c>
      <c r="C34" s="460"/>
      <c r="D34" s="460"/>
      <c r="E34" s="460"/>
      <c r="F34" s="460"/>
      <c r="G34" s="460"/>
      <c r="H34" s="460"/>
      <c r="I34" s="460"/>
      <c r="J34" s="460"/>
      <c r="K34"/>
      <c r="L34" s="392"/>
    </row>
    <row r="35" spans="1:13" ht="26.25">
      <c r="A35" s="266" t="s">
        <v>686</v>
      </c>
      <c r="B35" s="460" t="s">
        <v>704</v>
      </c>
      <c r="C35" s="460"/>
      <c r="D35" s="460"/>
      <c r="E35" s="460"/>
      <c r="F35" s="460"/>
      <c r="G35" s="460"/>
      <c r="H35" s="460"/>
      <c r="I35" s="460"/>
      <c r="J35" s="460"/>
      <c r="K35" s="366"/>
      <c r="L35" s="392"/>
    </row>
    <row r="36" spans="1:13" s="151" customFormat="1" ht="15.75">
      <c r="A36" s="266" t="s">
        <v>686</v>
      </c>
      <c r="B36"/>
      <c r="C36"/>
      <c r="D36"/>
      <c r="E36"/>
      <c r="F36"/>
      <c r="G36"/>
      <c r="H36"/>
      <c r="I36"/>
      <c r="J36"/>
      <c r="K36"/>
      <c r="L36" s="393"/>
      <c r="M36" s="272"/>
    </row>
    <row r="37" spans="1:13">
      <c r="A37" s="266" t="s">
        <v>686</v>
      </c>
      <c r="B37"/>
      <c r="C37"/>
      <c r="D37"/>
      <c r="E37"/>
      <c r="F37"/>
      <c r="G37"/>
      <c r="H37"/>
      <c r="I37"/>
      <c r="J37"/>
      <c r="K37"/>
      <c r="L37" s="395"/>
    </row>
    <row r="38" spans="1:13" s="151" customFormat="1" ht="15.75">
      <c r="A38" s="266" t="s">
        <v>686</v>
      </c>
      <c r="B38"/>
      <c r="C38"/>
      <c r="D38"/>
      <c r="E38"/>
      <c r="F38"/>
      <c r="G38"/>
      <c r="H38"/>
      <c r="I38"/>
      <c r="J38"/>
      <c r="K38"/>
      <c r="L38" s="393"/>
      <c r="M38" s="272"/>
    </row>
    <row r="39" spans="1:13">
      <c r="A39" s="266" t="s">
        <v>686</v>
      </c>
      <c r="B39"/>
      <c r="C39"/>
      <c r="D39"/>
      <c r="E39"/>
      <c r="F39"/>
      <c r="G39"/>
      <c r="H39"/>
      <c r="I39"/>
      <c r="J39"/>
      <c r="K39"/>
      <c r="L39" s="392"/>
    </row>
    <row r="40" spans="1:13">
      <c r="A40" s="266" t="s">
        <v>686</v>
      </c>
      <c r="B40"/>
      <c r="C40"/>
      <c r="D40"/>
      <c r="E40"/>
      <c r="F40"/>
      <c r="G40"/>
      <c r="H40"/>
      <c r="I40"/>
      <c r="J40"/>
      <c r="K40"/>
      <c r="L40" s="392"/>
    </row>
    <row r="41" spans="1:13">
      <c r="A41" s="266" t="s">
        <v>686</v>
      </c>
      <c r="B41"/>
      <c r="C41"/>
      <c r="D41"/>
      <c r="E41"/>
      <c r="F41"/>
      <c r="G41"/>
      <c r="H41"/>
      <c r="I41"/>
      <c r="J41"/>
      <c r="K41"/>
      <c r="L41" s="392"/>
    </row>
    <row r="42" spans="1:13">
      <c r="A42" s="266" t="s">
        <v>686</v>
      </c>
      <c r="B42"/>
      <c r="C42"/>
      <c r="D42"/>
      <c r="E42"/>
      <c r="F42"/>
      <c r="G42"/>
      <c r="H42"/>
      <c r="I42"/>
      <c r="J42"/>
      <c r="K42"/>
      <c r="L42" s="392"/>
    </row>
    <row r="43" spans="1:13">
      <c r="A43" s="266" t="s">
        <v>686</v>
      </c>
      <c r="B43"/>
      <c r="C43"/>
      <c r="D43"/>
      <c r="E43"/>
      <c r="F43"/>
      <c r="G43"/>
      <c r="H43"/>
      <c r="I43"/>
      <c r="J43"/>
      <c r="K43"/>
      <c r="L43" s="392"/>
    </row>
    <row r="44" spans="1:13">
      <c r="A44" s="266" t="s">
        <v>686</v>
      </c>
      <c r="B44"/>
      <c r="C44"/>
      <c r="D44"/>
      <c r="E44"/>
      <c r="F44"/>
      <c r="G44"/>
      <c r="H44"/>
      <c r="I44"/>
      <c r="J44"/>
      <c r="K44"/>
      <c r="L44" s="392"/>
    </row>
    <row r="45" spans="1:13">
      <c r="A45" s="266" t="s">
        <v>686</v>
      </c>
      <c r="B45"/>
      <c r="C45"/>
      <c r="D45"/>
      <c r="E45"/>
      <c r="F45"/>
      <c r="G45"/>
      <c r="H45"/>
      <c r="I45"/>
      <c r="J45"/>
      <c r="K45"/>
      <c r="L45" s="392"/>
    </row>
    <row r="46" spans="1:13" s="151" customFormat="1" ht="15.75">
      <c r="A46" s="266" t="s">
        <v>686</v>
      </c>
      <c r="B46"/>
      <c r="C46"/>
      <c r="D46"/>
      <c r="E46"/>
      <c r="F46"/>
      <c r="G46"/>
      <c r="H46"/>
      <c r="I46"/>
      <c r="J46"/>
      <c r="K46"/>
      <c r="L46" s="393"/>
      <c r="M46" s="272"/>
    </row>
    <row r="47" spans="1:13">
      <c r="A47" s="266" t="s">
        <v>686</v>
      </c>
      <c r="B47"/>
      <c r="C47"/>
      <c r="D47"/>
      <c r="E47"/>
      <c r="F47"/>
      <c r="G47"/>
      <c r="H47"/>
      <c r="I47"/>
      <c r="J47"/>
      <c r="K47"/>
      <c r="L47" s="392"/>
    </row>
    <row r="48" spans="1:13">
      <c r="A48" s="266" t="s">
        <v>686</v>
      </c>
      <c r="B48"/>
      <c r="C48"/>
      <c r="D48"/>
      <c r="E48"/>
      <c r="F48"/>
      <c r="G48"/>
      <c r="H48"/>
      <c r="I48"/>
      <c r="J48"/>
      <c r="K48"/>
      <c r="L48" s="392"/>
    </row>
    <row r="49" spans="1:13">
      <c r="A49" s="266" t="s">
        <v>686</v>
      </c>
      <c r="B49"/>
      <c r="C49"/>
      <c r="D49"/>
      <c r="E49"/>
      <c r="F49"/>
      <c r="G49"/>
      <c r="H49"/>
      <c r="I49"/>
      <c r="J49"/>
      <c r="K49"/>
      <c r="L49" s="392"/>
    </row>
    <row r="50" spans="1:13" s="151" customFormat="1" ht="15.75">
      <c r="A50" s="266" t="s">
        <v>686</v>
      </c>
      <c r="B50"/>
      <c r="C50"/>
      <c r="D50"/>
      <c r="E50"/>
      <c r="F50"/>
      <c r="G50"/>
      <c r="H50"/>
      <c r="I50"/>
      <c r="J50"/>
      <c r="K50"/>
      <c r="L50" s="393"/>
      <c r="M50" s="272"/>
    </row>
    <row r="51" spans="1:13" ht="6" customHeight="1">
      <c r="A51" s="266" t="s">
        <v>686</v>
      </c>
      <c r="B51"/>
      <c r="C51"/>
      <c r="D51"/>
      <c r="E51"/>
      <c r="F51"/>
      <c r="G51"/>
      <c r="H51"/>
      <c r="I51"/>
      <c r="J51"/>
      <c r="K51"/>
      <c r="L51" s="394"/>
    </row>
    <row r="52" spans="1:13" s="151" customFormat="1" ht="15.75">
      <c r="A52" s="266" t="s">
        <v>686</v>
      </c>
      <c r="B52"/>
      <c r="C52"/>
      <c r="D52"/>
      <c r="E52"/>
      <c r="F52"/>
      <c r="G52"/>
      <c r="H52"/>
      <c r="I52"/>
      <c r="J52"/>
      <c r="K52"/>
      <c r="L52" s="393"/>
      <c r="M52" s="272"/>
    </row>
    <row r="53" spans="1:13" s="151" customFormat="1" ht="15.75">
      <c r="A53" s="266"/>
      <c r="B53"/>
      <c r="C53"/>
      <c r="D53"/>
      <c r="E53"/>
      <c r="F53"/>
      <c r="G53"/>
      <c r="H53"/>
      <c r="I53"/>
      <c r="J53"/>
      <c r="K53"/>
      <c r="L53" s="393"/>
      <c r="M53" s="272"/>
    </row>
    <row r="54" spans="1:13" s="151" customFormat="1" ht="15.75">
      <c r="A54" s="266"/>
      <c r="B54"/>
      <c r="C54"/>
      <c r="D54"/>
      <c r="E54"/>
      <c r="F54"/>
      <c r="G54"/>
      <c r="H54"/>
      <c r="I54"/>
      <c r="J54"/>
      <c r="K54"/>
      <c r="L54" s="393"/>
      <c r="M54" s="272"/>
    </row>
    <row r="55" spans="1:13" s="151" customFormat="1" ht="15.75">
      <c r="A55" s="266"/>
      <c r="B55"/>
      <c r="C55"/>
      <c r="D55"/>
      <c r="E55"/>
      <c r="F55"/>
      <c r="G55"/>
      <c r="H55"/>
      <c r="I55"/>
      <c r="J55"/>
      <c r="K55"/>
      <c r="L55" s="393"/>
      <c r="M55" s="272"/>
    </row>
    <row r="56" spans="1:13" s="151" customFormat="1" ht="15.75">
      <c r="A56" s="266"/>
      <c r="B56"/>
      <c r="C56"/>
      <c r="D56"/>
      <c r="E56"/>
      <c r="F56"/>
      <c r="G56"/>
      <c r="H56"/>
      <c r="I56"/>
      <c r="J56"/>
      <c r="K56"/>
      <c r="L56" s="393"/>
      <c r="M56" s="272"/>
    </row>
    <row r="57" spans="1:13" s="151" customFormat="1" ht="15.75">
      <c r="A57" s="266"/>
      <c r="B57"/>
      <c r="C57"/>
      <c r="D57"/>
      <c r="E57"/>
      <c r="F57"/>
      <c r="G57"/>
      <c r="H57"/>
      <c r="I57"/>
      <c r="J57"/>
      <c r="K57"/>
      <c r="L57" s="393"/>
      <c r="M57" s="272"/>
    </row>
    <row r="58" spans="1:13" s="151" customFormat="1" ht="15.75">
      <c r="A58" s="266"/>
      <c r="B58"/>
      <c r="C58"/>
      <c r="D58"/>
      <c r="E58"/>
      <c r="F58"/>
      <c r="G58"/>
      <c r="H58"/>
      <c r="I58"/>
      <c r="J58"/>
      <c r="K58"/>
      <c r="L58" s="393"/>
      <c r="M58" s="272"/>
    </row>
    <row r="59" spans="1:13">
      <c r="A59" s="266" t="s">
        <v>686</v>
      </c>
      <c r="B59"/>
      <c r="C59"/>
      <c r="D59"/>
      <c r="E59"/>
      <c r="F59"/>
      <c r="G59"/>
      <c r="H59"/>
      <c r="I59"/>
      <c r="J59"/>
      <c r="K59"/>
      <c r="L59" s="394"/>
    </row>
    <row r="60" spans="1:13" s="151" customFormat="1" ht="15.75">
      <c r="A60" s="266" t="s">
        <v>686</v>
      </c>
      <c r="B60"/>
      <c r="C60"/>
      <c r="D60"/>
      <c r="E60"/>
      <c r="F60"/>
      <c r="G60"/>
      <c r="H60"/>
      <c r="I60"/>
      <c r="J60"/>
      <c r="K60"/>
      <c r="L60" s="393"/>
      <c r="M60" s="272"/>
    </row>
    <row r="61" spans="1:13">
      <c r="A61" s="266" t="s">
        <v>686</v>
      </c>
      <c r="B61"/>
      <c r="C61"/>
      <c r="D61"/>
      <c r="E61"/>
      <c r="F61"/>
      <c r="G61"/>
      <c r="H61"/>
      <c r="I61"/>
      <c r="J61"/>
      <c r="K61"/>
      <c r="L61" s="394"/>
    </row>
    <row r="62" spans="1:13" s="151" customFormat="1" ht="15.75">
      <c r="A62" s="266" t="s">
        <v>686</v>
      </c>
      <c r="B62"/>
      <c r="C62"/>
      <c r="D62"/>
      <c r="E62"/>
      <c r="F62"/>
      <c r="G62"/>
      <c r="H62"/>
      <c r="I62"/>
      <c r="J62"/>
      <c r="K62"/>
      <c r="L62" s="393"/>
      <c r="M62" s="272"/>
    </row>
    <row r="63" spans="1:13">
      <c r="A63" s="266" t="s">
        <v>686</v>
      </c>
      <c r="B63"/>
      <c r="C63"/>
      <c r="D63"/>
      <c r="E63"/>
      <c r="F63"/>
      <c r="G63"/>
      <c r="H63"/>
      <c r="I63"/>
      <c r="J63"/>
      <c r="K63"/>
      <c r="L63" s="392"/>
    </row>
    <row r="64" spans="1:13" s="151" customFormat="1" ht="15.75">
      <c r="A64" s="266" t="s">
        <v>686</v>
      </c>
      <c r="B64"/>
      <c r="C64"/>
      <c r="D64"/>
      <c r="E64"/>
      <c r="F64"/>
      <c r="G64"/>
      <c r="H64"/>
      <c r="I64"/>
      <c r="J64"/>
      <c r="K64"/>
      <c r="L64" s="392"/>
      <c r="M64" s="272"/>
    </row>
    <row r="65" spans="1:13">
      <c r="A65" s="266" t="s">
        <v>686</v>
      </c>
      <c r="B65"/>
      <c r="C65"/>
      <c r="D65"/>
      <c r="E65"/>
      <c r="F65"/>
      <c r="G65"/>
      <c r="H65"/>
      <c r="I65"/>
      <c r="J65"/>
      <c r="K65"/>
      <c r="L65" s="392"/>
    </row>
    <row r="66" spans="1:13">
      <c r="A66" s="266" t="s">
        <v>686</v>
      </c>
      <c r="B66" s="461" t="s">
        <v>701</v>
      </c>
      <c r="C66" s="461"/>
      <c r="D66" s="461"/>
      <c r="E66" s="461"/>
      <c r="F66" s="461"/>
      <c r="G66" s="461"/>
      <c r="H66" s="461"/>
      <c r="I66" s="461"/>
      <c r="J66"/>
      <c r="K66"/>
      <c r="L66" s="392"/>
    </row>
    <row r="67" spans="1:13" s="349" customFormat="1" ht="408.75" customHeight="1">
      <c r="A67" s="408" t="s">
        <v>686</v>
      </c>
      <c r="B67" s="461"/>
      <c r="C67" s="461"/>
      <c r="D67" s="461"/>
      <c r="E67" s="461"/>
      <c r="F67" s="461"/>
      <c r="G67" s="461"/>
      <c r="H67" s="461"/>
      <c r="I67" s="461"/>
      <c r="J67" s="366"/>
      <c r="K67"/>
      <c r="L67" s="392"/>
      <c r="M67" s="409"/>
    </row>
    <row r="68" spans="1:13" s="420" customFormat="1" ht="15.75">
      <c r="A68" s="356" t="s">
        <v>686</v>
      </c>
      <c r="F68" s="421"/>
      <c r="G68" s="422"/>
      <c r="H68" s="423"/>
      <c r="I68" s="424"/>
      <c r="J68" s="425"/>
      <c r="K68" s="426"/>
      <c r="L68" s="393"/>
    </row>
    <row r="69" spans="1:13" s="427" customFormat="1" ht="15.75">
      <c r="A69" s="356" t="s">
        <v>686</v>
      </c>
      <c r="F69" s="421"/>
      <c r="G69" s="422"/>
      <c r="H69" s="423"/>
      <c r="I69" s="424"/>
      <c r="J69" s="425"/>
      <c r="K69" s="428"/>
      <c r="L69" s="394"/>
    </row>
    <row r="70" spans="1:13" s="427" customFormat="1" ht="15.75">
      <c r="A70" s="356" t="s">
        <v>686</v>
      </c>
      <c r="H70" s="392"/>
      <c r="I70" s="428"/>
      <c r="J70" s="392"/>
      <c r="K70" s="428"/>
      <c r="L70" s="393"/>
    </row>
    <row r="71" spans="1:13" s="419" customFormat="1" ht="15.75">
      <c r="A71" s="410" t="s">
        <v>686</v>
      </c>
      <c r="B71" s="411"/>
      <c r="C71" s="412"/>
      <c r="D71" s="413"/>
      <c r="E71" s="414"/>
      <c r="F71" s="415"/>
      <c r="G71" s="416"/>
      <c r="H71" s="416"/>
      <c r="I71" s="416"/>
      <c r="J71" s="416"/>
      <c r="K71" s="417"/>
      <c r="L71" s="394"/>
      <c r="M71" s="418"/>
    </row>
    <row r="72" spans="1:13" s="196" customFormat="1" ht="15.75">
      <c r="A72" s="266" t="s">
        <v>686</v>
      </c>
      <c r="B72" s="304"/>
      <c r="C72" s="153"/>
      <c r="D72" s="154"/>
      <c r="E72" s="155"/>
      <c r="F72" s="156"/>
      <c r="G72" s="161"/>
      <c r="H72" s="161"/>
      <c r="I72" s="157"/>
      <c r="J72" s="161"/>
      <c r="K72" s="367"/>
      <c r="L72" s="396"/>
      <c r="M72" s="287"/>
    </row>
    <row r="73" spans="1:13" s="167" customFormat="1" ht="15.75">
      <c r="A73" s="266" t="s">
        <v>686</v>
      </c>
      <c r="B73" s="302"/>
      <c r="C73" s="215"/>
      <c r="D73" s="216"/>
      <c r="E73" s="217"/>
      <c r="F73" s="218"/>
      <c r="G73" s="219"/>
      <c r="H73" s="219"/>
      <c r="I73" s="219"/>
      <c r="J73" s="219"/>
      <c r="K73" s="368"/>
      <c r="L73" s="393"/>
      <c r="M73" s="277"/>
    </row>
    <row r="74" spans="1:13">
      <c r="A74" s="266" t="s">
        <v>686</v>
      </c>
      <c r="B74" s="304"/>
      <c r="C74" s="153"/>
      <c r="D74" s="154"/>
      <c r="E74" s="155"/>
      <c r="F74" s="156"/>
      <c r="G74" s="159"/>
      <c r="H74" s="159"/>
      <c r="I74" s="157"/>
      <c r="J74" s="159"/>
      <c r="K74" s="367"/>
      <c r="L74" s="392"/>
    </row>
    <row r="75" spans="1:13">
      <c r="A75" s="266" t="s">
        <v>686</v>
      </c>
      <c r="B75" s="304"/>
      <c r="C75" s="153"/>
      <c r="D75" s="154"/>
      <c r="E75" s="155"/>
      <c r="F75" s="156"/>
      <c r="G75" s="159"/>
      <c r="H75" s="159"/>
      <c r="I75" s="157"/>
      <c r="J75" s="159"/>
      <c r="K75" s="367"/>
      <c r="L75" s="392"/>
    </row>
    <row r="76" spans="1:13" ht="15.75">
      <c r="A76" s="266" t="s">
        <v>686</v>
      </c>
      <c r="B76" s="302"/>
      <c r="C76" s="215"/>
      <c r="D76" s="216"/>
      <c r="E76" s="217"/>
      <c r="F76" s="218"/>
      <c r="G76" s="219"/>
      <c r="H76" s="219"/>
      <c r="I76" s="219"/>
      <c r="J76" s="219"/>
      <c r="K76" s="368"/>
      <c r="L76" s="392"/>
    </row>
    <row r="77" spans="1:13" s="151" customFormat="1" ht="15.75">
      <c r="A77" s="266" t="s">
        <v>686</v>
      </c>
      <c r="B77" s="304"/>
      <c r="C77" s="153"/>
      <c r="D77" s="154"/>
      <c r="E77" s="155"/>
      <c r="F77" s="156"/>
      <c r="G77" s="159"/>
      <c r="H77" s="159"/>
      <c r="I77" s="157"/>
      <c r="J77" s="159"/>
      <c r="K77" s="367"/>
      <c r="L77" s="393"/>
      <c r="M77" s="272"/>
    </row>
    <row r="78" spans="1:13">
      <c r="A78" s="266" t="s">
        <v>686</v>
      </c>
      <c r="B78" s="304"/>
      <c r="C78" s="153"/>
      <c r="D78" s="154"/>
      <c r="E78" s="155"/>
      <c r="F78" s="156"/>
      <c r="G78" s="159"/>
      <c r="H78" s="159"/>
      <c r="I78" s="157"/>
      <c r="J78" s="159"/>
      <c r="K78" s="367"/>
      <c r="L78" s="394"/>
    </row>
    <row r="79" spans="1:13" ht="15.75">
      <c r="A79" s="266" t="s">
        <v>686</v>
      </c>
      <c r="B79" s="304"/>
      <c r="C79" s="153"/>
      <c r="D79" s="154"/>
      <c r="E79" s="155"/>
      <c r="F79" s="156"/>
      <c r="G79" s="159"/>
      <c r="H79" s="159"/>
      <c r="I79" s="157"/>
      <c r="J79" s="159"/>
      <c r="K79" s="367"/>
      <c r="L79" s="396"/>
    </row>
    <row r="80" spans="1:13" s="151" customFormat="1" ht="15.75">
      <c r="A80" s="266" t="s">
        <v>686</v>
      </c>
      <c r="B80" s="304"/>
      <c r="C80" s="153"/>
      <c r="D80" s="154"/>
      <c r="E80" s="155"/>
      <c r="F80" s="156"/>
      <c r="G80" s="159"/>
      <c r="H80" s="159"/>
      <c r="I80" s="157"/>
      <c r="J80" s="159"/>
      <c r="K80" s="367"/>
      <c r="L80" s="393"/>
      <c r="M80" s="272"/>
    </row>
    <row r="81" spans="1:13" ht="15.75">
      <c r="A81" s="266" t="s">
        <v>686</v>
      </c>
      <c r="B81" s="302"/>
      <c r="C81" s="215"/>
      <c r="D81" s="216"/>
      <c r="E81" s="217"/>
      <c r="F81" s="218"/>
      <c r="G81" s="219"/>
      <c r="H81" s="219"/>
      <c r="I81" s="219"/>
      <c r="J81" s="219"/>
      <c r="K81" s="368"/>
      <c r="L81" s="394"/>
    </row>
    <row r="82" spans="1:13" ht="15.75">
      <c r="A82" s="266" t="s">
        <v>686</v>
      </c>
      <c r="B82" s="304"/>
      <c r="C82" s="153"/>
      <c r="D82" s="154"/>
      <c r="E82" s="155"/>
      <c r="F82" s="156"/>
      <c r="G82" s="159"/>
      <c r="H82" s="159"/>
      <c r="I82" s="157"/>
      <c r="J82" s="159"/>
      <c r="K82" s="367"/>
      <c r="L82" s="396"/>
    </row>
    <row r="83" spans="1:13" s="151" customFormat="1" ht="15.75">
      <c r="A83" s="266" t="s">
        <v>686</v>
      </c>
      <c r="B83" s="304"/>
      <c r="C83" s="153"/>
      <c r="D83" s="154"/>
      <c r="E83" s="155"/>
      <c r="F83" s="156"/>
      <c r="G83" s="159"/>
      <c r="H83" s="159"/>
      <c r="I83" s="157"/>
      <c r="J83" s="159"/>
      <c r="K83" s="367"/>
      <c r="L83" s="393"/>
      <c r="M83" s="272"/>
    </row>
    <row r="84" spans="1:13">
      <c r="A84" s="266" t="s">
        <v>686</v>
      </c>
      <c r="B84" s="304"/>
      <c r="C84" s="153"/>
      <c r="D84" s="154"/>
      <c r="E84" s="155"/>
      <c r="F84" s="156"/>
      <c r="G84" s="159"/>
      <c r="H84" s="159"/>
      <c r="I84" s="157"/>
      <c r="J84" s="159"/>
      <c r="K84" s="367"/>
      <c r="L84" s="392"/>
    </row>
    <row r="85" spans="1:13">
      <c r="A85" s="266" t="s">
        <v>686</v>
      </c>
      <c r="B85" s="304"/>
      <c r="C85" s="153"/>
      <c r="D85" s="154"/>
      <c r="E85" s="155"/>
      <c r="F85" s="156"/>
      <c r="G85" s="159"/>
      <c r="H85" s="159"/>
      <c r="I85" s="157"/>
      <c r="J85" s="159"/>
      <c r="K85" s="367"/>
      <c r="L85" s="397"/>
    </row>
    <row r="86" spans="1:13">
      <c r="A86" s="266" t="s">
        <v>686</v>
      </c>
      <c r="B86" s="304"/>
      <c r="C86" s="153"/>
      <c r="D86" s="154"/>
      <c r="E86" s="155"/>
      <c r="F86" s="156"/>
      <c r="G86" s="159"/>
      <c r="H86" s="159"/>
      <c r="I86" s="157"/>
      <c r="J86" s="159"/>
      <c r="K86" s="367"/>
      <c r="L86" s="397"/>
    </row>
    <row r="87" spans="1:13" s="151" customFormat="1" ht="15.75">
      <c r="A87" s="266" t="s">
        <v>686</v>
      </c>
      <c r="B87" s="304"/>
      <c r="C87" s="153"/>
      <c r="D87" s="154"/>
      <c r="E87" s="155"/>
      <c r="F87" s="156"/>
      <c r="G87" s="159"/>
      <c r="H87" s="159"/>
      <c r="I87" s="157"/>
      <c r="J87" s="159"/>
      <c r="K87" s="367"/>
      <c r="L87" s="398"/>
      <c r="M87" s="272"/>
    </row>
    <row r="88" spans="1:13" ht="15.75">
      <c r="A88" s="266" t="s">
        <v>686</v>
      </c>
      <c r="B88" s="302"/>
      <c r="C88" s="215"/>
      <c r="D88" s="216"/>
      <c r="E88" s="217"/>
      <c r="F88" s="218"/>
      <c r="G88" s="219"/>
      <c r="H88" s="219"/>
      <c r="I88" s="219"/>
      <c r="J88" s="219"/>
      <c r="K88" s="368"/>
      <c r="L88" s="399"/>
    </row>
    <row r="89" spans="1:13">
      <c r="A89" s="266" t="s">
        <v>686</v>
      </c>
      <c r="B89" s="304"/>
      <c r="C89" s="153"/>
      <c r="D89" s="154"/>
      <c r="E89" s="155"/>
      <c r="F89" s="156"/>
      <c r="G89" s="159"/>
      <c r="H89" s="159"/>
      <c r="I89" s="157"/>
      <c r="J89" s="159"/>
      <c r="K89" s="367"/>
      <c r="L89" s="399"/>
    </row>
    <row r="90" spans="1:13" s="151" customFormat="1" ht="15.75">
      <c r="A90" s="266" t="s">
        <v>686</v>
      </c>
      <c r="B90" s="304"/>
      <c r="C90" s="153"/>
      <c r="D90" s="154"/>
      <c r="E90" s="155"/>
      <c r="F90" s="156"/>
      <c r="G90" s="195"/>
      <c r="H90" s="195"/>
      <c r="I90" s="157"/>
      <c r="J90" s="195"/>
      <c r="K90" s="367"/>
      <c r="L90" s="398"/>
      <c r="M90" s="272"/>
    </row>
    <row r="91" spans="1:13">
      <c r="A91" s="266" t="s">
        <v>686</v>
      </c>
      <c r="B91" s="304"/>
      <c r="C91" s="153"/>
      <c r="D91" s="154"/>
      <c r="E91" s="155"/>
      <c r="F91" s="156"/>
      <c r="G91" s="159"/>
      <c r="H91" s="159"/>
      <c r="I91" s="157"/>
      <c r="J91" s="159"/>
      <c r="K91" s="367"/>
      <c r="L91" s="397"/>
    </row>
    <row r="92" spans="1:13">
      <c r="A92" s="266" t="s">
        <v>686</v>
      </c>
      <c r="B92" s="304"/>
      <c r="C92" s="153"/>
      <c r="D92" s="154"/>
      <c r="E92" s="155"/>
      <c r="F92" s="156"/>
      <c r="G92" s="159"/>
      <c r="H92" s="159"/>
      <c r="I92" s="157"/>
      <c r="J92" s="159"/>
      <c r="K92" s="367"/>
      <c r="L92" s="397"/>
    </row>
    <row r="93" spans="1:13" s="151" customFormat="1" ht="15.75">
      <c r="A93" s="266" t="s">
        <v>686</v>
      </c>
      <c r="B93" s="304"/>
      <c r="C93" s="153"/>
      <c r="D93" s="154"/>
      <c r="E93" s="155"/>
      <c r="F93" s="156"/>
      <c r="G93" s="195"/>
      <c r="H93" s="195"/>
      <c r="I93" s="157"/>
      <c r="J93" s="195"/>
      <c r="K93" s="367"/>
      <c r="L93" s="393"/>
      <c r="M93" s="272"/>
    </row>
    <row r="94" spans="1:13" s="151" customFormat="1" ht="15.75">
      <c r="A94" s="266" t="s">
        <v>686</v>
      </c>
      <c r="B94" s="304"/>
      <c r="C94" s="153"/>
      <c r="D94" s="154"/>
      <c r="E94" s="155"/>
      <c r="F94" s="156"/>
      <c r="G94" s="195"/>
      <c r="H94" s="195"/>
      <c r="I94" s="157"/>
      <c r="J94" s="195"/>
      <c r="K94" s="367"/>
      <c r="L94" s="395"/>
      <c r="M94" s="272"/>
    </row>
    <row r="95" spans="1:13" s="151" customFormat="1" ht="15.75">
      <c r="A95" s="266" t="s">
        <v>686</v>
      </c>
      <c r="B95" s="304"/>
      <c r="C95" s="153"/>
      <c r="D95" s="154"/>
      <c r="E95" s="155"/>
      <c r="F95" s="156"/>
      <c r="G95" s="159"/>
      <c r="H95" s="159"/>
      <c r="I95" s="157"/>
      <c r="J95" s="159"/>
      <c r="K95" s="367"/>
      <c r="L95" s="393"/>
      <c r="M95" s="272"/>
    </row>
    <row r="96" spans="1:13">
      <c r="A96" s="266" t="s">
        <v>686</v>
      </c>
      <c r="B96" s="304"/>
      <c r="C96" s="153"/>
      <c r="D96" s="154"/>
      <c r="E96" s="155"/>
      <c r="F96" s="156"/>
      <c r="G96" s="159"/>
      <c r="H96" s="159"/>
      <c r="I96" s="157"/>
      <c r="J96" s="159"/>
      <c r="K96" s="367"/>
      <c r="L96" s="399"/>
    </row>
    <row r="97" spans="1:13" s="151" customFormat="1" ht="15.75">
      <c r="A97" s="266" t="s">
        <v>686</v>
      </c>
      <c r="B97" s="304"/>
      <c r="C97" s="153"/>
      <c r="D97" s="154"/>
      <c r="E97" s="155"/>
      <c r="F97" s="156"/>
      <c r="G97" s="159"/>
      <c r="H97" s="159"/>
      <c r="I97" s="157"/>
      <c r="J97" s="159"/>
      <c r="K97" s="367"/>
      <c r="L97" s="398"/>
      <c r="M97" s="272"/>
    </row>
    <row r="98" spans="1:13" ht="15.75">
      <c r="A98" s="266" t="s">
        <v>686</v>
      </c>
      <c r="B98" s="302"/>
      <c r="C98" s="215"/>
      <c r="D98" s="216"/>
      <c r="E98" s="217"/>
      <c r="F98" s="218"/>
      <c r="G98" s="219"/>
      <c r="H98" s="219"/>
      <c r="I98" s="219"/>
      <c r="J98" s="219"/>
      <c r="K98" s="368"/>
      <c r="L98" s="399"/>
    </row>
    <row r="99" spans="1:13" s="151" customFormat="1" ht="15.75">
      <c r="A99" s="266" t="s">
        <v>686</v>
      </c>
      <c r="B99" s="304"/>
      <c r="C99" s="153"/>
      <c r="D99" s="154"/>
      <c r="E99" s="155"/>
      <c r="F99" s="156"/>
      <c r="G99" s="172"/>
      <c r="H99" s="172"/>
      <c r="I99" s="157"/>
      <c r="J99" s="172"/>
      <c r="K99" s="367"/>
      <c r="L99" s="398"/>
      <c r="M99" s="272"/>
    </row>
    <row r="100" spans="1:13" ht="15.75">
      <c r="A100" s="266" t="s">
        <v>686</v>
      </c>
      <c r="B100" s="302"/>
      <c r="C100" s="215"/>
      <c r="D100" s="216"/>
      <c r="E100" s="217"/>
      <c r="F100" s="218"/>
      <c r="G100" s="219"/>
      <c r="H100" s="219"/>
      <c r="I100" s="219"/>
      <c r="J100" s="219"/>
      <c r="K100" s="368"/>
      <c r="L100" s="399"/>
    </row>
    <row r="101" spans="1:13" ht="15.75">
      <c r="A101" s="266" t="s">
        <v>686</v>
      </c>
      <c r="B101" s="304"/>
      <c r="C101" s="153"/>
      <c r="D101" s="154"/>
      <c r="E101" s="155"/>
      <c r="F101" s="156"/>
      <c r="G101" s="159"/>
      <c r="H101" s="159"/>
      <c r="I101" s="157"/>
      <c r="J101" s="159"/>
      <c r="K101" s="367"/>
      <c r="L101" s="400"/>
    </row>
    <row r="102" spans="1:13" ht="15.75">
      <c r="A102" s="266" t="s">
        <v>686</v>
      </c>
      <c r="B102" s="304"/>
      <c r="C102" s="153"/>
      <c r="D102" s="154"/>
      <c r="E102" s="155"/>
      <c r="F102" s="156"/>
      <c r="G102" s="159"/>
      <c r="H102" s="159"/>
      <c r="I102" s="157"/>
      <c r="J102" s="159"/>
      <c r="K102" s="367"/>
      <c r="L102" s="398"/>
    </row>
    <row r="103" spans="1:13">
      <c r="A103" s="266" t="s">
        <v>686</v>
      </c>
      <c r="B103" s="304"/>
      <c r="C103" s="153"/>
      <c r="D103" s="154"/>
      <c r="E103" s="155"/>
      <c r="F103" s="156"/>
      <c r="G103" s="159"/>
      <c r="H103" s="159"/>
      <c r="I103" s="157"/>
      <c r="J103" s="159"/>
      <c r="K103" s="367"/>
      <c r="L103" s="399"/>
    </row>
    <row r="104" spans="1:13" s="151" customFormat="1" ht="15.75">
      <c r="A104" s="266" t="s">
        <v>686</v>
      </c>
      <c r="B104" s="304"/>
      <c r="C104" s="153"/>
      <c r="D104" s="154"/>
      <c r="E104" s="155"/>
      <c r="F104" s="156"/>
      <c r="G104" s="159"/>
      <c r="H104" s="159"/>
      <c r="I104" s="157"/>
      <c r="J104" s="159"/>
      <c r="K104" s="367"/>
      <c r="L104" s="401"/>
      <c r="M104" s="272"/>
    </row>
    <row r="105" spans="1:13" s="151" customFormat="1" ht="15.75">
      <c r="A105" s="266" t="s">
        <v>686</v>
      </c>
      <c r="B105" s="304"/>
      <c r="C105" s="153"/>
      <c r="D105" s="154"/>
      <c r="E105" s="155"/>
      <c r="F105" s="156"/>
      <c r="G105" s="159"/>
      <c r="H105" s="159"/>
      <c r="I105" s="157"/>
      <c r="J105" s="159"/>
      <c r="K105" s="367"/>
      <c r="L105" s="402"/>
      <c r="M105" s="272"/>
    </row>
    <row r="106" spans="1:13" s="151" customFormat="1" ht="15.75">
      <c r="A106" s="266" t="s">
        <v>686</v>
      </c>
      <c r="B106" s="304"/>
      <c r="C106" s="153"/>
      <c r="D106" s="154"/>
      <c r="E106" s="155"/>
      <c r="F106" s="156"/>
      <c r="G106" s="159"/>
      <c r="H106" s="159"/>
      <c r="I106" s="157"/>
      <c r="J106" s="159"/>
      <c r="K106" s="367"/>
      <c r="L106" s="403"/>
      <c r="M106" s="272"/>
    </row>
    <row r="107" spans="1:13">
      <c r="A107" s="266" t="s">
        <v>686</v>
      </c>
      <c r="B107" s="304"/>
      <c r="C107" s="153"/>
      <c r="D107" s="154"/>
      <c r="E107" s="155"/>
      <c r="F107" s="156"/>
      <c r="G107" s="159"/>
      <c r="H107" s="159"/>
      <c r="I107" s="157"/>
      <c r="J107" s="159"/>
      <c r="K107" s="367"/>
      <c r="L107" s="403"/>
    </row>
    <row r="108" spans="1:13" ht="15.75">
      <c r="A108" s="266" t="s">
        <v>686</v>
      </c>
      <c r="B108" s="302"/>
      <c r="C108" s="215"/>
      <c r="D108" s="216"/>
      <c r="E108" s="217"/>
      <c r="F108" s="218"/>
      <c r="G108" s="219"/>
      <c r="H108" s="219"/>
      <c r="I108" s="219"/>
      <c r="J108" s="219"/>
      <c r="K108" s="368"/>
      <c r="L108" s="403"/>
    </row>
    <row r="109" spans="1:13" s="151" customFormat="1" ht="15.75">
      <c r="A109" s="266" t="s">
        <v>686</v>
      </c>
      <c r="B109" s="304"/>
      <c r="C109" s="153"/>
      <c r="D109" s="154"/>
      <c r="E109" s="155"/>
      <c r="F109" s="156"/>
      <c r="G109" s="159"/>
      <c r="H109" s="159"/>
      <c r="I109" s="157"/>
      <c r="J109" s="159"/>
      <c r="K109" s="367"/>
      <c r="L109" s="402"/>
      <c r="M109" s="272"/>
    </row>
    <row r="110" spans="1:13">
      <c r="A110" s="266" t="s">
        <v>686</v>
      </c>
      <c r="B110" s="304"/>
      <c r="C110" s="153"/>
      <c r="D110" s="154"/>
      <c r="E110" s="155"/>
      <c r="F110" s="156"/>
      <c r="G110" s="159"/>
      <c r="H110" s="159"/>
      <c r="I110" s="157"/>
      <c r="J110" s="159"/>
      <c r="K110" s="367"/>
      <c r="L110" s="395"/>
    </row>
    <row r="111" spans="1:13" s="151" customFormat="1" ht="15.75">
      <c r="A111" s="266" t="s">
        <v>686</v>
      </c>
      <c r="B111" s="304"/>
      <c r="C111" s="153"/>
      <c r="D111" s="154"/>
      <c r="E111" s="155"/>
      <c r="F111" s="156"/>
      <c r="G111" s="159"/>
      <c r="H111" s="159"/>
      <c r="I111" s="157"/>
      <c r="J111" s="159"/>
      <c r="K111" s="367"/>
      <c r="L111" s="402"/>
      <c r="M111" s="272"/>
    </row>
    <row r="112" spans="1:13" ht="15.75">
      <c r="A112" s="266" t="s">
        <v>686</v>
      </c>
      <c r="B112" s="302"/>
      <c r="C112" s="215"/>
      <c r="D112" s="216"/>
      <c r="E112" s="217"/>
      <c r="F112" s="218"/>
      <c r="G112" s="219"/>
      <c r="H112" s="219"/>
      <c r="I112" s="219"/>
      <c r="J112" s="219"/>
      <c r="K112" s="368"/>
      <c r="L112" s="395"/>
    </row>
    <row r="113" spans="1:13" s="151" customFormat="1" ht="15.75">
      <c r="A113" s="266" t="s">
        <v>686</v>
      </c>
      <c r="B113" s="304"/>
      <c r="C113" s="153"/>
      <c r="D113" s="154"/>
      <c r="E113" s="155"/>
      <c r="F113" s="156"/>
      <c r="G113" s="161"/>
      <c r="H113" s="161"/>
      <c r="I113" s="157"/>
      <c r="J113" s="161"/>
      <c r="K113" s="367"/>
      <c r="L113" s="402"/>
      <c r="M113" s="272"/>
    </row>
    <row r="114" spans="1:13" ht="15.75">
      <c r="A114" s="266" t="s">
        <v>686</v>
      </c>
      <c r="B114" s="302"/>
      <c r="C114" s="215"/>
      <c r="D114" s="216"/>
      <c r="E114" s="217"/>
      <c r="F114" s="218"/>
      <c r="G114" s="219"/>
      <c r="H114" s="219"/>
      <c r="I114" s="219"/>
      <c r="J114" s="219"/>
      <c r="K114" s="368"/>
      <c r="L114" s="395"/>
    </row>
    <row r="115" spans="1:13" ht="15.75">
      <c r="A115" s="266" t="s">
        <v>686</v>
      </c>
      <c r="B115" s="304"/>
      <c r="C115" s="153"/>
      <c r="D115" s="154"/>
      <c r="E115" s="155"/>
      <c r="F115" s="156"/>
      <c r="G115" s="161"/>
      <c r="H115" s="161"/>
      <c r="I115" s="157"/>
      <c r="J115" s="161"/>
      <c r="K115" s="367"/>
      <c r="L115" s="401"/>
    </row>
    <row r="116" spans="1:13" s="160" customFormat="1" ht="15.75">
      <c r="A116" s="266" t="s">
        <v>686</v>
      </c>
      <c r="B116" s="302"/>
      <c r="C116" s="215"/>
      <c r="D116" s="216"/>
      <c r="E116" s="217"/>
      <c r="F116" s="218"/>
      <c r="G116" s="219"/>
      <c r="H116" s="219"/>
      <c r="I116" s="219"/>
      <c r="J116" s="219"/>
      <c r="K116" s="368"/>
      <c r="L116" s="402"/>
      <c r="M116" s="274"/>
    </row>
    <row r="117" spans="1:13" s="160" customFormat="1">
      <c r="A117" s="266" t="s">
        <v>686</v>
      </c>
      <c r="B117" s="304"/>
      <c r="C117" s="153"/>
      <c r="D117" s="154"/>
      <c r="E117" s="155"/>
      <c r="F117" s="156"/>
      <c r="G117" s="161"/>
      <c r="H117" s="161"/>
      <c r="I117" s="157"/>
      <c r="J117" s="161"/>
      <c r="K117" s="367"/>
      <c r="L117" s="395"/>
      <c r="M117" s="274"/>
    </row>
    <row r="118" spans="1:13" s="160" customFormat="1" ht="15.75">
      <c r="A118" s="266" t="s">
        <v>686</v>
      </c>
      <c r="B118" s="302"/>
      <c r="C118" s="215"/>
      <c r="D118" s="216"/>
      <c r="E118" s="217"/>
      <c r="F118" s="218"/>
      <c r="G118" s="219"/>
      <c r="H118" s="219"/>
      <c r="I118" s="219"/>
      <c r="J118" s="219"/>
      <c r="K118" s="368"/>
      <c r="L118" s="402"/>
      <c r="M118" s="274"/>
    </row>
    <row r="119" spans="1:13" s="160" customFormat="1">
      <c r="A119" s="266" t="s">
        <v>686</v>
      </c>
      <c r="B119" s="304"/>
      <c r="C119" s="153"/>
      <c r="D119" s="154"/>
      <c r="E119" s="155"/>
      <c r="F119" s="156"/>
      <c r="G119" s="159"/>
      <c r="H119" s="159"/>
      <c r="I119" s="157"/>
      <c r="J119" s="159"/>
      <c r="K119" s="367"/>
      <c r="L119" s="395"/>
      <c r="M119" s="274"/>
    </row>
    <row r="120" spans="1:13" s="160" customFormat="1" ht="15.75">
      <c r="A120" s="266" t="s">
        <v>686</v>
      </c>
      <c r="B120" s="304"/>
      <c r="C120" s="153"/>
      <c r="D120" s="154"/>
      <c r="E120" s="155"/>
      <c r="F120" s="156"/>
      <c r="G120" s="159"/>
      <c r="H120" s="159"/>
      <c r="I120" s="157"/>
      <c r="J120" s="159"/>
      <c r="K120" s="367"/>
      <c r="L120" s="402"/>
      <c r="M120" s="274"/>
    </row>
    <row r="121" spans="1:13" s="160" customFormat="1">
      <c r="A121" s="266" t="s">
        <v>686</v>
      </c>
      <c r="B121" s="304"/>
      <c r="C121" s="153"/>
      <c r="D121" s="154"/>
      <c r="E121" s="155"/>
      <c r="F121" s="156"/>
      <c r="G121" s="159"/>
      <c r="H121" s="159"/>
      <c r="I121" s="157"/>
      <c r="J121" s="159"/>
      <c r="K121" s="367"/>
      <c r="L121" s="395"/>
      <c r="M121" s="274"/>
    </row>
    <row r="122" spans="1:13" s="160" customFormat="1" ht="15.75">
      <c r="A122" s="266" t="s">
        <v>686</v>
      </c>
      <c r="B122" s="304"/>
      <c r="C122" s="153"/>
      <c r="D122" s="154"/>
      <c r="E122" s="155"/>
      <c r="F122" s="156"/>
      <c r="G122" s="159"/>
      <c r="H122" s="159"/>
      <c r="I122" s="157"/>
      <c r="J122" s="159"/>
      <c r="K122" s="367"/>
      <c r="L122" s="402"/>
      <c r="M122" s="274"/>
    </row>
    <row r="123" spans="1:13" s="160" customFormat="1">
      <c r="A123" s="266" t="s">
        <v>686</v>
      </c>
      <c r="B123" s="304"/>
      <c r="C123" s="153"/>
      <c r="D123" s="154"/>
      <c r="E123" s="155"/>
      <c r="F123" s="156"/>
      <c r="G123" s="159"/>
      <c r="H123" s="159"/>
      <c r="I123" s="157"/>
      <c r="J123" s="159"/>
      <c r="K123" s="367"/>
      <c r="L123" s="395"/>
      <c r="M123" s="274"/>
    </row>
    <row r="124" spans="1:13" s="160" customFormat="1" ht="15.75">
      <c r="A124" s="266" t="s">
        <v>686</v>
      </c>
      <c r="B124" s="302"/>
      <c r="C124" s="215"/>
      <c r="D124" s="216"/>
      <c r="E124" s="217"/>
      <c r="F124" s="218"/>
      <c r="G124" s="219"/>
      <c r="H124" s="219"/>
      <c r="I124" s="219"/>
      <c r="J124" s="219"/>
      <c r="K124" s="368"/>
      <c r="L124" s="402"/>
      <c r="M124" s="274"/>
    </row>
    <row r="125" spans="1:13" s="160" customFormat="1">
      <c r="A125" s="266" t="s">
        <v>686</v>
      </c>
      <c r="B125" s="304"/>
      <c r="C125" s="153"/>
      <c r="D125" s="154"/>
      <c r="E125" s="155"/>
      <c r="F125" s="156"/>
      <c r="G125" s="161"/>
      <c r="H125" s="161"/>
      <c r="I125" s="157"/>
      <c r="J125" s="161"/>
      <c r="K125" s="367"/>
      <c r="L125" s="403"/>
      <c r="M125" s="274"/>
    </row>
    <row r="126" spans="1:13" s="160" customFormat="1" ht="15.75">
      <c r="A126" s="266" t="s">
        <v>686</v>
      </c>
      <c r="B126" s="302"/>
      <c r="C126" s="215"/>
      <c r="D126" s="216"/>
      <c r="E126" s="217"/>
      <c r="F126" s="218"/>
      <c r="G126" s="219"/>
      <c r="H126" s="219"/>
      <c r="I126" s="219"/>
      <c r="J126" s="219"/>
      <c r="K126" s="368"/>
      <c r="L126" s="403"/>
      <c r="M126" s="274"/>
    </row>
    <row r="127" spans="1:13" ht="15.75">
      <c r="A127" s="266" t="s">
        <v>686</v>
      </c>
      <c r="B127" s="304"/>
      <c r="C127" s="153"/>
      <c r="D127" s="154"/>
      <c r="E127" s="155"/>
      <c r="F127" s="156"/>
      <c r="G127" s="161"/>
      <c r="H127" s="161"/>
      <c r="I127" s="255"/>
      <c r="J127" s="161"/>
      <c r="K127" s="369"/>
      <c r="L127" s="402"/>
    </row>
    <row r="128" spans="1:13" ht="15.75">
      <c r="A128" s="266" t="s">
        <v>686</v>
      </c>
      <c r="B128" s="453"/>
      <c r="C128" s="454"/>
      <c r="D128" s="454"/>
      <c r="E128" s="454"/>
      <c r="F128" s="149"/>
      <c r="G128" s="150"/>
      <c r="H128" s="150"/>
      <c r="I128" s="150"/>
      <c r="J128" s="150"/>
      <c r="K128" s="370"/>
      <c r="L128" s="395"/>
    </row>
    <row r="129" spans="1:13" ht="15.75">
      <c r="A129" s="266" t="s">
        <v>686</v>
      </c>
      <c r="B129" s="302"/>
      <c r="C129" s="215"/>
      <c r="D129" s="198"/>
      <c r="E129" s="225"/>
      <c r="F129" s="218"/>
      <c r="G129" s="219"/>
      <c r="H129" s="219"/>
      <c r="I129" s="219"/>
      <c r="J129" s="219"/>
      <c r="K129" s="368"/>
      <c r="L129" s="402"/>
    </row>
    <row r="130" spans="1:13">
      <c r="A130" s="266" t="s">
        <v>686</v>
      </c>
      <c r="B130" s="304"/>
      <c r="C130" s="153"/>
      <c r="D130" s="152"/>
      <c r="E130" s="173"/>
      <c r="F130" s="156"/>
      <c r="G130" s="159"/>
      <c r="H130" s="159"/>
      <c r="I130" s="157"/>
      <c r="J130" s="159"/>
      <c r="K130" s="367"/>
      <c r="L130" s="403"/>
    </row>
    <row r="131" spans="1:13">
      <c r="A131" s="266" t="s">
        <v>686</v>
      </c>
      <c r="B131" s="304"/>
      <c r="C131" s="153"/>
      <c r="D131" s="152"/>
      <c r="E131" s="173"/>
      <c r="F131" s="156"/>
      <c r="G131" s="159"/>
      <c r="H131" s="159"/>
      <c r="I131" s="157"/>
      <c r="J131" s="159"/>
      <c r="K131" s="367"/>
      <c r="L131" s="403"/>
    </row>
    <row r="132" spans="1:13">
      <c r="A132" s="266" t="s">
        <v>686</v>
      </c>
      <c r="B132" s="304"/>
      <c r="C132" s="153"/>
      <c r="D132" s="152"/>
      <c r="E132" s="173"/>
      <c r="F132" s="156"/>
      <c r="G132" s="159"/>
      <c r="H132" s="159"/>
      <c r="I132" s="157"/>
      <c r="J132" s="159"/>
      <c r="K132" s="367"/>
      <c r="L132" s="403"/>
    </row>
    <row r="133" spans="1:13" ht="15.75">
      <c r="A133" s="266" t="s">
        <v>686</v>
      </c>
      <c r="B133" s="302"/>
      <c r="C133" s="215"/>
      <c r="D133" s="198"/>
      <c r="E133" s="225"/>
      <c r="F133" s="218"/>
      <c r="G133" s="219"/>
      <c r="H133" s="219"/>
      <c r="I133" s="219"/>
      <c r="J133" s="219"/>
      <c r="K133" s="368"/>
      <c r="L133" s="403"/>
    </row>
    <row r="134" spans="1:13" s="151" customFormat="1" ht="15.75">
      <c r="A134" s="266" t="s">
        <v>686</v>
      </c>
      <c r="B134" s="304"/>
      <c r="C134" s="153"/>
      <c r="D134" s="152"/>
      <c r="E134" s="155"/>
      <c r="F134" s="156"/>
      <c r="G134" s="161"/>
      <c r="H134" s="161"/>
      <c r="I134" s="157"/>
      <c r="J134" s="161"/>
      <c r="K134" s="367"/>
      <c r="L134" s="404"/>
      <c r="M134" s="272"/>
    </row>
    <row r="135" spans="1:13" ht="15.75">
      <c r="A135" s="266" t="s">
        <v>686</v>
      </c>
      <c r="B135" s="453"/>
      <c r="C135" s="454"/>
      <c r="D135" s="454"/>
      <c r="E135" s="454"/>
      <c r="F135" s="149"/>
      <c r="G135" s="150"/>
      <c r="H135" s="150"/>
      <c r="I135" s="150"/>
      <c r="J135" s="150"/>
      <c r="K135" s="370"/>
      <c r="L135" s="403"/>
    </row>
    <row r="136" spans="1:13" ht="15.75">
      <c r="A136" s="266" t="s">
        <v>686</v>
      </c>
      <c r="B136" s="302"/>
      <c r="C136" s="215"/>
      <c r="D136" s="226"/>
      <c r="E136" s="225"/>
      <c r="F136" s="218"/>
      <c r="G136" s="219"/>
      <c r="H136" s="219"/>
      <c r="I136" s="219"/>
      <c r="J136" s="219"/>
      <c r="K136" s="368"/>
      <c r="L136" s="404"/>
    </row>
    <row r="137" spans="1:13">
      <c r="A137" s="266" t="s">
        <v>686</v>
      </c>
      <c r="B137" s="304"/>
      <c r="C137" s="153"/>
      <c r="D137" s="171"/>
      <c r="E137" s="155"/>
      <c r="F137" s="156"/>
      <c r="G137" s="161"/>
      <c r="H137" s="161"/>
      <c r="I137" s="157"/>
      <c r="J137" s="161"/>
      <c r="K137" s="367"/>
      <c r="L137" s="403"/>
    </row>
    <row r="138" spans="1:13" ht="15.75">
      <c r="A138" s="266" t="s">
        <v>686</v>
      </c>
      <c r="B138" s="453"/>
      <c r="C138" s="454"/>
      <c r="D138" s="454"/>
      <c r="E138" s="454"/>
      <c r="F138" s="149"/>
      <c r="G138" s="150"/>
      <c r="H138" s="150"/>
      <c r="I138" s="150"/>
      <c r="J138" s="150"/>
      <c r="K138" s="370"/>
      <c r="L138" s="404"/>
    </row>
    <row r="139" spans="1:13" ht="15.75">
      <c r="A139" s="266" t="s">
        <v>686</v>
      </c>
      <c r="B139" s="302"/>
      <c r="C139" s="215"/>
      <c r="D139" s="226"/>
      <c r="E139" s="217"/>
      <c r="F139" s="218"/>
      <c r="G139" s="219"/>
      <c r="H139" s="219"/>
      <c r="I139" s="219"/>
      <c r="J139" s="219"/>
      <c r="K139" s="368"/>
      <c r="L139" s="403"/>
    </row>
    <row r="140" spans="1:13" ht="15.75">
      <c r="A140" s="266" t="s">
        <v>686</v>
      </c>
      <c r="B140" s="304"/>
      <c r="C140" s="153"/>
      <c r="D140" s="171"/>
      <c r="E140" s="155"/>
      <c r="F140" s="156"/>
      <c r="G140" s="159"/>
      <c r="H140" s="159"/>
      <c r="I140" s="157"/>
      <c r="J140" s="159"/>
      <c r="K140" s="367"/>
      <c r="L140" s="402"/>
    </row>
    <row r="141" spans="1:13">
      <c r="A141" s="266" t="s">
        <v>686</v>
      </c>
      <c r="B141" s="304"/>
      <c r="C141" s="153"/>
      <c r="D141" s="171"/>
      <c r="E141" s="155"/>
      <c r="F141" s="156"/>
      <c r="G141" s="184"/>
      <c r="H141" s="184"/>
      <c r="I141" s="157"/>
      <c r="J141" s="184"/>
      <c r="K141" s="367"/>
      <c r="L141" s="395"/>
    </row>
    <row r="142" spans="1:13" ht="15.75">
      <c r="A142" s="266" t="s">
        <v>686</v>
      </c>
      <c r="B142" s="304"/>
      <c r="C142" s="153"/>
      <c r="D142" s="171"/>
      <c r="E142" s="155"/>
      <c r="F142" s="156"/>
      <c r="G142" s="184"/>
      <c r="H142" s="184"/>
      <c r="I142" s="157"/>
      <c r="J142" s="184"/>
      <c r="K142" s="367"/>
      <c r="L142" s="402"/>
    </row>
    <row r="143" spans="1:13" ht="15.75">
      <c r="A143" s="266" t="s">
        <v>686</v>
      </c>
      <c r="B143" s="302"/>
      <c r="C143" s="215"/>
      <c r="D143" s="226"/>
      <c r="E143" s="217"/>
      <c r="F143" s="218"/>
      <c r="G143" s="174"/>
      <c r="H143" s="174"/>
      <c r="I143" s="174"/>
      <c r="J143" s="174"/>
      <c r="K143" s="371"/>
      <c r="L143" s="395"/>
    </row>
    <row r="144" spans="1:13" ht="15.75">
      <c r="A144" s="266" t="s">
        <v>686</v>
      </c>
      <c r="B144" s="304"/>
      <c r="C144" s="153"/>
      <c r="D144" s="171"/>
      <c r="E144" s="155"/>
      <c r="F144" s="156"/>
      <c r="G144" s="185"/>
      <c r="H144" s="185"/>
      <c r="I144" s="157"/>
      <c r="J144" s="185"/>
      <c r="K144" s="367"/>
      <c r="L144" s="402"/>
    </row>
    <row r="145" spans="1:13">
      <c r="A145" s="266" t="s">
        <v>686</v>
      </c>
      <c r="B145" s="304"/>
      <c r="C145" s="153"/>
      <c r="D145" s="171"/>
      <c r="E145" s="155"/>
      <c r="F145" s="156"/>
      <c r="G145" s="185"/>
      <c r="H145" s="185"/>
      <c r="I145" s="157"/>
      <c r="J145" s="185"/>
      <c r="K145" s="367"/>
      <c r="L145" s="403"/>
    </row>
    <row r="146" spans="1:13" ht="15.75">
      <c r="A146" s="266" t="s">
        <v>686</v>
      </c>
      <c r="B146" s="302"/>
      <c r="C146" s="215"/>
      <c r="D146" s="226"/>
      <c r="E146" s="217"/>
      <c r="F146" s="218"/>
      <c r="G146" s="174"/>
      <c r="H146" s="174"/>
      <c r="I146" s="174"/>
      <c r="J146" s="174"/>
      <c r="K146" s="371"/>
      <c r="L146" s="403"/>
    </row>
    <row r="147" spans="1:13" ht="15.75">
      <c r="A147" s="266" t="s">
        <v>686</v>
      </c>
      <c r="B147" s="304"/>
      <c r="C147" s="153"/>
      <c r="D147" s="171"/>
      <c r="E147" s="155"/>
      <c r="F147" s="156"/>
      <c r="G147" s="184"/>
      <c r="H147" s="184"/>
      <c r="I147" s="157"/>
      <c r="J147" s="184"/>
      <c r="K147" s="367"/>
      <c r="L147" s="402"/>
    </row>
    <row r="148" spans="1:13">
      <c r="A148" s="266" t="s">
        <v>686</v>
      </c>
      <c r="B148" s="304"/>
      <c r="C148" s="153"/>
      <c r="D148" s="171"/>
      <c r="E148" s="155"/>
      <c r="F148" s="156"/>
      <c r="G148" s="184"/>
      <c r="H148" s="184"/>
      <c r="I148" s="157"/>
      <c r="J148" s="184"/>
      <c r="K148" s="367"/>
      <c r="L148" s="395"/>
    </row>
    <row r="149" spans="1:13" ht="15.75">
      <c r="A149" s="266" t="s">
        <v>686</v>
      </c>
      <c r="B149" s="302"/>
      <c r="C149" s="215"/>
      <c r="D149" s="226"/>
      <c r="E149" s="217"/>
      <c r="F149" s="218"/>
      <c r="G149" s="219"/>
      <c r="H149" s="219"/>
      <c r="I149" s="219"/>
      <c r="J149" s="219"/>
      <c r="K149" s="368"/>
      <c r="L149" s="402"/>
    </row>
    <row r="150" spans="1:13">
      <c r="A150" s="266" t="s">
        <v>686</v>
      </c>
      <c r="B150" s="304"/>
      <c r="C150" s="153"/>
      <c r="D150" s="171"/>
      <c r="E150" s="155"/>
      <c r="F150" s="156"/>
      <c r="G150" s="172"/>
      <c r="H150" s="172"/>
      <c r="I150" s="157"/>
      <c r="J150" s="172"/>
      <c r="K150" s="367"/>
      <c r="L150" s="403"/>
    </row>
    <row r="151" spans="1:13" ht="15.75">
      <c r="A151" s="266" t="s">
        <v>686</v>
      </c>
      <c r="B151" s="302"/>
      <c r="C151" s="215"/>
      <c r="D151" s="226"/>
      <c r="E151" s="217"/>
      <c r="F151" s="218"/>
      <c r="G151" s="219"/>
      <c r="H151" s="219"/>
      <c r="I151" s="219"/>
      <c r="J151" s="219"/>
      <c r="K151" s="368"/>
      <c r="L151" s="403"/>
    </row>
    <row r="152" spans="1:13">
      <c r="A152" s="266" t="s">
        <v>686</v>
      </c>
      <c r="B152" s="304"/>
      <c r="C152" s="153"/>
      <c r="D152" s="171"/>
      <c r="E152" s="173"/>
      <c r="F152" s="156"/>
      <c r="G152" s="185"/>
      <c r="H152" s="185"/>
      <c r="I152" s="157"/>
      <c r="J152" s="185"/>
      <c r="K152" s="367"/>
      <c r="L152" s="403"/>
    </row>
    <row r="153" spans="1:13" ht="15.75">
      <c r="A153" s="266" t="s">
        <v>686</v>
      </c>
      <c r="B153" s="302"/>
      <c r="C153" s="215"/>
      <c r="D153" s="226"/>
      <c r="E153" s="225"/>
      <c r="F153" s="218"/>
      <c r="G153" s="174"/>
      <c r="H153" s="174"/>
      <c r="I153" s="174"/>
      <c r="J153" s="174"/>
      <c r="K153" s="371"/>
      <c r="L153" s="403"/>
    </row>
    <row r="154" spans="1:13" s="151" customFormat="1" ht="15.75">
      <c r="A154" s="266" t="s">
        <v>686</v>
      </c>
      <c r="B154" s="304"/>
      <c r="C154" s="153"/>
      <c r="D154" s="171"/>
      <c r="E154" s="173"/>
      <c r="F154" s="156"/>
      <c r="G154" s="185"/>
      <c r="H154" s="185"/>
      <c r="I154" s="251"/>
      <c r="J154" s="185"/>
      <c r="K154" s="372"/>
      <c r="L154" s="404"/>
      <c r="M154" s="272"/>
    </row>
    <row r="155" spans="1:13" ht="15.75">
      <c r="A155" s="266" t="s">
        <v>686</v>
      </c>
      <c r="B155" s="302"/>
      <c r="C155" s="215"/>
      <c r="D155" s="226"/>
      <c r="E155" s="225"/>
      <c r="F155" s="218"/>
      <c r="G155" s="174"/>
      <c r="H155" s="174"/>
      <c r="I155" s="174"/>
      <c r="J155" s="174"/>
      <c r="K155" s="371"/>
      <c r="L155" s="403"/>
    </row>
    <row r="156" spans="1:13" ht="15.75">
      <c r="A156" s="266" t="s">
        <v>686</v>
      </c>
      <c r="B156" s="304"/>
      <c r="C156" s="153"/>
      <c r="D156" s="171"/>
      <c r="E156" s="173"/>
      <c r="F156" s="156"/>
      <c r="G156" s="185"/>
      <c r="H156" s="185"/>
      <c r="I156" s="251"/>
      <c r="J156" s="185"/>
      <c r="K156" s="372"/>
      <c r="L156" s="402"/>
    </row>
    <row r="157" spans="1:13" ht="15.75">
      <c r="A157" s="266" t="s">
        <v>686</v>
      </c>
      <c r="B157" s="456"/>
      <c r="C157" s="457"/>
      <c r="D157" s="457"/>
      <c r="E157" s="457"/>
      <c r="F157" s="190"/>
      <c r="G157" s="363"/>
      <c r="H157" s="363"/>
      <c r="I157" s="363"/>
      <c r="J157" s="363"/>
      <c r="K157" s="373"/>
      <c r="L157" s="395"/>
    </row>
    <row r="158" spans="1:13" ht="15.75">
      <c r="A158" s="266" t="s">
        <v>686</v>
      </c>
      <c r="B158" s="308"/>
      <c r="C158" s="221"/>
      <c r="D158" s="228"/>
      <c r="E158" s="231"/>
      <c r="F158" s="234"/>
      <c r="G158" s="174"/>
      <c r="H158" s="174"/>
      <c r="I158" s="174"/>
      <c r="J158" s="174"/>
      <c r="K158" s="371"/>
      <c r="L158" s="402"/>
    </row>
    <row r="159" spans="1:13">
      <c r="A159" s="266" t="s">
        <v>686</v>
      </c>
      <c r="B159" s="309"/>
      <c r="C159" s="163"/>
      <c r="D159" s="175"/>
      <c r="E159" s="179"/>
      <c r="F159" s="181"/>
      <c r="G159" s="185"/>
      <c r="H159" s="185"/>
      <c r="I159" s="157"/>
      <c r="J159" s="185"/>
      <c r="K159" s="367"/>
      <c r="L159" s="395"/>
    </row>
    <row r="160" spans="1:13" ht="15.75">
      <c r="A160" s="266" t="s">
        <v>686</v>
      </c>
      <c r="B160" s="458"/>
      <c r="C160" s="459"/>
      <c r="D160" s="459"/>
      <c r="E160" s="459"/>
      <c r="F160" s="149"/>
      <c r="G160" s="197"/>
      <c r="H160" s="197"/>
      <c r="I160" s="197"/>
      <c r="J160" s="197"/>
      <c r="K160" s="374"/>
      <c r="L160" s="400"/>
    </row>
    <row r="161" spans="1:12" ht="15.75">
      <c r="A161" s="266" t="s">
        <v>686</v>
      </c>
      <c r="B161" s="302"/>
      <c r="C161" s="215"/>
      <c r="D161" s="226"/>
      <c r="E161" s="225"/>
      <c r="F161" s="218"/>
      <c r="G161" s="227"/>
      <c r="H161" s="227"/>
      <c r="I161" s="227"/>
      <c r="J161" s="227"/>
      <c r="K161" s="375"/>
      <c r="L161" s="402"/>
    </row>
    <row r="162" spans="1:12">
      <c r="A162" s="266" t="s">
        <v>686</v>
      </c>
      <c r="B162" s="316"/>
      <c r="C162" s="163"/>
      <c r="D162" s="175"/>
      <c r="E162" s="179"/>
      <c r="F162" s="181"/>
      <c r="G162" s="191"/>
      <c r="H162" s="191"/>
      <c r="I162" s="157"/>
      <c r="J162" s="191"/>
      <c r="K162" s="367"/>
      <c r="L162" s="395"/>
    </row>
    <row r="163" spans="1:12" ht="15.75">
      <c r="A163" s="266" t="s">
        <v>686</v>
      </c>
      <c r="B163" s="304"/>
      <c r="C163" s="153"/>
      <c r="D163" s="171"/>
      <c r="E163" s="173"/>
      <c r="F163" s="156"/>
      <c r="G163" s="191"/>
      <c r="H163" s="191"/>
      <c r="I163" s="157"/>
      <c r="J163" s="191"/>
      <c r="K163" s="367"/>
      <c r="L163" s="402"/>
    </row>
    <row r="164" spans="1:12">
      <c r="A164" s="266" t="s">
        <v>686</v>
      </c>
      <c r="B164" s="304"/>
      <c r="C164" s="153"/>
      <c r="D164" s="171"/>
      <c r="E164" s="173"/>
      <c r="F164" s="156"/>
      <c r="G164" s="191"/>
      <c r="H164" s="191"/>
      <c r="I164" s="157"/>
      <c r="J164" s="191"/>
      <c r="K164" s="367"/>
      <c r="L164" s="395"/>
    </row>
    <row r="165" spans="1:12" ht="15.75">
      <c r="A165" s="266" t="s">
        <v>686</v>
      </c>
      <c r="B165" s="302"/>
      <c r="C165" s="215"/>
      <c r="D165" s="226"/>
      <c r="E165" s="225"/>
      <c r="F165" s="218"/>
      <c r="G165" s="227"/>
      <c r="H165" s="227"/>
      <c r="I165" s="227"/>
      <c r="J165" s="227"/>
      <c r="K165" s="375"/>
      <c r="L165" s="402"/>
    </row>
    <row r="166" spans="1:12">
      <c r="A166" s="266" t="s">
        <v>686</v>
      </c>
      <c r="B166" s="304"/>
      <c r="C166" s="153"/>
      <c r="D166" s="171"/>
      <c r="E166" s="173"/>
      <c r="F166" s="156"/>
      <c r="G166" s="172"/>
      <c r="H166" s="172"/>
      <c r="I166" s="157"/>
      <c r="J166" s="172"/>
      <c r="K166" s="367"/>
      <c r="L166" s="395"/>
    </row>
    <row r="167" spans="1:12" ht="15.75">
      <c r="A167" s="266" t="s">
        <v>686</v>
      </c>
      <c r="B167" s="302"/>
      <c r="C167" s="215"/>
      <c r="D167" s="226"/>
      <c r="E167" s="225"/>
      <c r="F167" s="218"/>
      <c r="G167" s="227"/>
      <c r="H167" s="227"/>
      <c r="I167" s="227"/>
      <c r="J167" s="227"/>
      <c r="K167" s="375"/>
      <c r="L167" s="402"/>
    </row>
    <row r="168" spans="1:12">
      <c r="A168" s="266" t="s">
        <v>686</v>
      </c>
      <c r="B168" s="304"/>
      <c r="C168" s="153"/>
      <c r="D168" s="171"/>
      <c r="E168" s="173"/>
      <c r="F168" s="156"/>
      <c r="G168" s="172"/>
      <c r="H168" s="172"/>
      <c r="I168" s="157"/>
      <c r="J168" s="172"/>
      <c r="K168" s="367"/>
      <c r="L168" s="395"/>
    </row>
    <row r="169" spans="1:12" ht="15.75">
      <c r="A169" s="266" t="s">
        <v>686</v>
      </c>
      <c r="B169" s="302"/>
      <c r="C169" s="215"/>
      <c r="D169" s="226"/>
      <c r="E169" s="225"/>
      <c r="F169" s="218"/>
      <c r="G169" s="227"/>
      <c r="H169" s="227"/>
      <c r="I169" s="227"/>
      <c r="J169" s="227"/>
      <c r="K169" s="375"/>
      <c r="L169" s="395"/>
    </row>
    <row r="170" spans="1:12" ht="15.75">
      <c r="A170" s="266" t="s">
        <v>686</v>
      </c>
      <c r="B170" s="304"/>
      <c r="C170" s="153"/>
      <c r="D170" s="171"/>
      <c r="E170" s="173"/>
      <c r="F170" s="156"/>
      <c r="G170" s="172"/>
      <c r="H170" s="172"/>
      <c r="I170" s="256"/>
      <c r="J170" s="172"/>
      <c r="K170" s="376"/>
      <c r="L170" s="402"/>
    </row>
    <row r="171" spans="1:12" ht="15.75">
      <c r="A171" s="266" t="s">
        <v>686</v>
      </c>
      <c r="B171" s="458"/>
      <c r="C171" s="459"/>
      <c r="D171" s="459"/>
      <c r="E171" s="459"/>
      <c r="F171" s="149"/>
      <c r="G171" s="197"/>
      <c r="H171" s="197"/>
      <c r="I171" s="197"/>
      <c r="J171" s="197"/>
      <c r="K171" s="374"/>
      <c r="L171" s="395"/>
    </row>
    <row r="172" spans="1:12" ht="15.75">
      <c r="A172" s="266" t="s">
        <v>686</v>
      </c>
      <c r="B172" s="308"/>
      <c r="C172" s="221"/>
      <c r="D172" s="228"/>
      <c r="E172" s="231"/>
      <c r="F172" s="234"/>
      <c r="G172" s="227"/>
      <c r="H172" s="227"/>
      <c r="I172" s="227"/>
      <c r="J172" s="227"/>
      <c r="K172" s="375"/>
      <c r="L172" s="402"/>
    </row>
    <row r="173" spans="1:12">
      <c r="A173" s="266" t="s">
        <v>686</v>
      </c>
      <c r="B173" s="309"/>
      <c r="C173" s="163"/>
      <c r="D173" s="175"/>
      <c r="E173" s="179"/>
      <c r="F173" s="181"/>
      <c r="G173" s="172"/>
      <c r="H173" s="172"/>
      <c r="I173" s="157"/>
      <c r="J173" s="172"/>
      <c r="K173" s="367"/>
      <c r="L173" s="395"/>
    </row>
    <row r="174" spans="1:12" ht="15.75">
      <c r="A174" s="266" t="s">
        <v>686</v>
      </c>
      <c r="B174" s="308"/>
      <c r="C174" s="221"/>
      <c r="D174" s="228"/>
      <c r="E174" s="231"/>
      <c r="F174" s="234"/>
      <c r="G174" s="227"/>
      <c r="H174" s="227"/>
      <c r="I174" s="227"/>
      <c r="J174" s="227"/>
      <c r="K174" s="375"/>
      <c r="L174" s="395"/>
    </row>
    <row r="175" spans="1:12" ht="15.75">
      <c r="A175" s="266" t="s">
        <v>686</v>
      </c>
      <c r="B175" s="309"/>
      <c r="C175" s="163"/>
      <c r="D175" s="175"/>
      <c r="E175" s="179"/>
      <c r="F175" s="181"/>
      <c r="G175" s="172"/>
      <c r="H175" s="172"/>
      <c r="I175" s="157"/>
      <c r="J175" s="172"/>
      <c r="K175" s="367"/>
      <c r="L175" s="402"/>
    </row>
    <row r="176" spans="1:12" ht="15.75">
      <c r="A176" s="266" t="s">
        <v>686</v>
      </c>
      <c r="B176" s="308"/>
      <c r="C176" s="221"/>
      <c r="D176" s="228"/>
      <c r="E176" s="231"/>
      <c r="F176" s="234"/>
      <c r="G176" s="227"/>
      <c r="H176" s="227"/>
      <c r="I176" s="227"/>
      <c r="J176" s="227"/>
      <c r="K176" s="375"/>
      <c r="L176" s="395"/>
    </row>
    <row r="177" spans="1:13" ht="15.75">
      <c r="A177" s="266" t="s">
        <v>686</v>
      </c>
      <c r="B177" s="309"/>
      <c r="C177" s="163"/>
      <c r="D177" s="175"/>
      <c r="E177" s="179"/>
      <c r="F177" s="181"/>
      <c r="G177" s="172"/>
      <c r="H177" s="172"/>
      <c r="I177" s="157"/>
      <c r="J177" s="172"/>
      <c r="K177" s="367"/>
      <c r="L177" s="402"/>
    </row>
    <row r="178" spans="1:13" ht="15.75">
      <c r="A178" s="266" t="s">
        <v>686</v>
      </c>
      <c r="B178" s="333"/>
      <c r="C178" s="236"/>
      <c r="D178" s="228"/>
      <c r="E178" s="237"/>
      <c r="F178" s="238"/>
      <c r="G178" s="227"/>
      <c r="H178" s="227"/>
      <c r="I178" s="227"/>
      <c r="J178" s="227"/>
      <c r="K178" s="375"/>
      <c r="L178" s="395"/>
    </row>
    <row r="179" spans="1:13">
      <c r="A179" s="266" t="s">
        <v>686</v>
      </c>
      <c r="B179" s="334"/>
      <c r="C179" s="199"/>
      <c r="D179" s="175"/>
      <c r="E179" s="200"/>
      <c r="F179" s="201"/>
      <c r="G179" s="172"/>
      <c r="H179" s="172"/>
      <c r="I179" s="157"/>
      <c r="J179" s="172"/>
      <c r="K179" s="367"/>
      <c r="L179" s="395"/>
    </row>
    <row r="180" spans="1:13" ht="15.75">
      <c r="A180" s="266" t="s">
        <v>686</v>
      </c>
      <c r="B180" s="333"/>
      <c r="C180" s="236"/>
      <c r="D180" s="239"/>
      <c r="E180" s="237"/>
      <c r="F180" s="238"/>
      <c r="G180" s="227"/>
      <c r="H180" s="227"/>
      <c r="I180" s="227"/>
      <c r="J180" s="227"/>
      <c r="K180" s="375"/>
      <c r="L180" s="402"/>
    </row>
    <row r="181" spans="1:13">
      <c r="A181" s="266" t="s">
        <v>686</v>
      </c>
      <c r="B181" s="334"/>
      <c r="C181" s="199"/>
      <c r="D181" s="202"/>
      <c r="E181" s="200"/>
      <c r="F181" s="201"/>
      <c r="G181" s="191"/>
      <c r="H181" s="191"/>
      <c r="I181" s="157"/>
      <c r="J181" s="191"/>
      <c r="K181" s="367"/>
      <c r="L181" s="395"/>
    </row>
    <row r="182" spans="1:13" ht="15.75">
      <c r="A182" s="266" t="s">
        <v>686</v>
      </c>
      <c r="B182" s="334"/>
      <c r="C182" s="199"/>
      <c r="D182" s="202"/>
      <c r="E182" s="200"/>
      <c r="F182" s="181"/>
      <c r="G182" s="191"/>
      <c r="H182" s="191"/>
      <c r="I182" s="157"/>
      <c r="J182" s="191"/>
      <c r="K182" s="367"/>
      <c r="L182" s="402"/>
    </row>
    <row r="183" spans="1:13" ht="15.75">
      <c r="A183" s="266" t="s">
        <v>686</v>
      </c>
      <c r="B183" s="302"/>
      <c r="C183" s="215"/>
      <c r="D183" s="226"/>
      <c r="E183" s="225"/>
      <c r="F183" s="156"/>
      <c r="G183" s="227"/>
      <c r="H183" s="227"/>
      <c r="I183" s="227"/>
      <c r="J183" s="227"/>
      <c r="K183" s="375"/>
      <c r="L183" s="395"/>
    </row>
    <row r="184" spans="1:13">
      <c r="A184" s="266" t="s">
        <v>686</v>
      </c>
      <c r="B184" s="304"/>
      <c r="C184" s="153"/>
      <c r="D184" s="171"/>
      <c r="E184" s="173"/>
      <c r="F184" s="156"/>
      <c r="G184" s="172"/>
      <c r="H184" s="172"/>
      <c r="I184" s="157"/>
      <c r="J184" s="172"/>
      <c r="K184" s="367"/>
      <c r="L184" s="395"/>
    </row>
    <row r="185" spans="1:13" s="151" customFormat="1" ht="15.75" hidden="1">
      <c r="A185" s="208"/>
      <c r="B185" s="302"/>
      <c r="C185" s="215"/>
      <c r="D185" s="226"/>
      <c r="E185" s="225"/>
      <c r="F185" s="156"/>
      <c r="G185" s="227"/>
      <c r="H185" s="227"/>
      <c r="I185" s="227"/>
      <c r="J185" s="227"/>
      <c r="K185" s="375"/>
      <c r="L185" s="405"/>
      <c r="M185" s="272"/>
    </row>
    <row r="186" spans="1:13" s="170" customFormat="1" ht="29.25" hidden="1" customHeight="1">
      <c r="A186" s="208" t="s">
        <v>687</v>
      </c>
      <c r="B186" s="304"/>
      <c r="C186" s="153"/>
      <c r="D186" s="171"/>
      <c r="E186" s="173"/>
      <c r="F186" s="156"/>
      <c r="G186" s="191"/>
      <c r="H186" s="191"/>
      <c r="I186" s="157"/>
      <c r="J186" s="191"/>
      <c r="K186" s="367"/>
      <c r="L186" s="406"/>
      <c r="M186" s="278"/>
    </row>
    <row r="187" spans="1:13" s="151" customFormat="1" ht="15.6" hidden="1" customHeight="1">
      <c r="A187" s="208" t="s">
        <v>687</v>
      </c>
      <c r="B187" s="309"/>
      <c r="C187" s="163"/>
      <c r="D187" s="175"/>
      <c r="E187" s="179"/>
      <c r="F187" s="181"/>
      <c r="G187" s="191"/>
      <c r="H187" s="191"/>
      <c r="I187" s="157"/>
      <c r="J187" s="191"/>
      <c r="K187" s="367"/>
      <c r="L187" s="396"/>
      <c r="M187" s="272"/>
    </row>
    <row r="188" spans="1:13" s="151" customFormat="1" ht="15.75" hidden="1">
      <c r="A188" s="208" t="s">
        <v>687</v>
      </c>
      <c r="B188" s="304"/>
      <c r="C188" s="153"/>
      <c r="D188" s="171"/>
      <c r="E188" s="173"/>
      <c r="F188" s="156"/>
      <c r="G188" s="191"/>
      <c r="H188" s="191"/>
      <c r="I188" s="157"/>
      <c r="J188" s="191"/>
      <c r="K188" s="367"/>
      <c r="L188" s="393"/>
      <c r="M188" s="272"/>
    </row>
    <row r="189" spans="1:13" s="151" customFormat="1" ht="15.75" hidden="1">
      <c r="A189" s="208" t="s">
        <v>687</v>
      </c>
      <c r="B189" s="309"/>
      <c r="C189" s="163"/>
      <c r="D189" s="175"/>
      <c r="E189" s="179"/>
      <c r="F189" s="181"/>
      <c r="G189" s="191"/>
      <c r="H189" s="191"/>
      <c r="I189" s="157"/>
      <c r="J189" s="191"/>
      <c r="K189" s="367"/>
      <c r="L189" s="392"/>
      <c r="M189" s="272"/>
    </row>
    <row r="190" spans="1:13" s="151" customFormat="1" ht="15.75" hidden="1">
      <c r="A190" s="208" t="s">
        <v>687</v>
      </c>
      <c r="B190" s="308"/>
      <c r="C190" s="221"/>
      <c r="D190" s="228"/>
      <c r="E190" s="231"/>
      <c r="F190" s="234"/>
      <c r="G190" s="240"/>
      <c r="H190" s="240"/>
      <c r="I190" s="259"/>
      <c r="J190" s="240"/>
      <c r="K190" s="377"/>
      <c r="L190" s="392"/>
      <c r="M190" s="272"/>
    </row>
    <row r="191" spans="1:13" s="151" customFormat="1" ht="15.75" hidden="1">
      <c r="A191" s="208" t="s">
        <v>687</v>
      </c>
      <c r="B191" s="309"/>
      <c r="C191" s="163"/>
      <c r="D191" s="175"/>
      <c r="E191" s="179"/>
      <c r="F191" s="181"/>
      <c r="G191" s="191"/>
      <c r="H191" s="191"/>
      <c r="I191" s="157"/>
      <c r="J191" s="191"/>
      <c r="K191" s="367"/>
      <c r="L191" s="393"/>
      <c r="M191" s="272"/>
    </row>
    <row r="192" spans="1:13" s="151" customFormat="1" ht="15.75" hidden="1">
      <c r="A192" s="208" t="s">
        <v>687</v>
      </c>
      <c r="B192" s="308"/>
      <c r="C192" s="221"/>
      <c r="D192" s="228"/>
      <c r="E192" s="231"/>
      <c r="F192" s="234"/>
      <c r="G192" s="240"/>
      <c r="H192" s="240"/>
      <c r="I192" s="240"/>
      <c r="J192" s="240"/>
      <c r="K192" s="378"/>
      <c r="L192" s="394"/>
      <c r="M192" s="272"/>
    </row>
    <row r="193" spans="1:13" s="151" customFormat="1" ht="15.75" hidden="1">
      <c r="A193" s="208" t="s">
        <v>687</v>
      </c>
      <c r="B193" s="309"/>
      <c r="C193" s="163"/>
      <c r="D193" s="175"/>
      <c r="E193" s="179"/>
      <c r="F193" s="181"/>
      <c r="G193" s="191"/>
      <c r="H193" s="191"/>
      <c r="I193" s="157"/>
      <c r="J193" s="191"/>
      <c r="K193" s="367"/>
      <c r="L193" s="393"/>
      <c r="M193" s="272"/>
    </row>
    <row r="194" spans="1:13" s="151" customFormat="1" ht="15.75" hidden="1">
      <c r="A194" s="208" t="s">
        <v>687</v>
      </c>
      <c r="B194" s="308"/>
      <c r="C194" s="221"/>
      <c r="D194" s="228"/>
      <c r="E194" s="231"/>
      <c r="F194" s="234"/>
      <c r="G194" s="240"/>
      <c r="H194" s="240"/>
      <c r="I194" s="240"/>
      <c r="J194" s="240"/>
      <c r="K194" s="378"/>
      <c r="L194" s="394"/>
      <c r="M194" s="272"/>
    </row>
    <row r="195" spans="1:13" s="151" customFormat="1" ht="15.75" hidden="1">
      <c r="A195" s="208" t="s">
        <v>687</v>
      </c>
      <c r="B195" s="309"/>
      <c r="C195" s="163"/>
      <c r="D195" s="175"/>
      <c r="E195" s="179"/>
      <c r="F195" s="181"/>
      <c r="G195" s="191"/>
      <c r="H195" s="191"/>
      <c r="I195" s="157"/>
      <c r="J195" s="191"/>
      <c r="K195" s="367"/>
      <c r="L195" s="394"/>
      <c r="M195" s="272"/>
    </row>
    <row r="196" spans="1:13" s="151" customFormat="1" ht="15.75" hidden="1">
      <c r="A196" s="208" t="s">
        <v>687</v>
      </c>
      <c r="B196" s="302"/>
      <c r="C196" s="215"/>
      <c r="D196" s="226"/>
      <c r="E196" s="225"/>
      <c r="F196" s="156"/>
      <c r="G196" s="227"/>
      <c r="H196" s="227"/>
      <c r="I196" s="227"/>
      <c r="J196" s="227"/>
      <c r="K196" s="375"/>
      <c r="L196" s="393"/>
      <c r="M196" s="272"/>
    </row>
    <row r="197" spans="1:13" s="151" customFormat="1" ht="15.75" hidden="1">
      <c r="A197" s="208" t="s">
        <v>687</v>
      </c>
      <c r="B197" s="304"/>
      <c r="C197" s="153"/>
      <c r="D197" s="171"/>
      <c r="E197" s="173"/>
      <c r="F197" s="156"/>
      <c r="G197" s="172"/>
      <c r="H197" s="172"/>
      <c r="I197" s="256"/>
      <c r="J197" s="172"/>
      <c r="K197" s="376"/>
      <c r="L197" s="392"/>
      <c r="M197" s="272"/>
    </row>
    <row r="198" spans="1:13" s="151" customFormat="1" ht="15.75" hidden="1">
      <c r="A198" s="208" t="s">
        <v>687</v>
      </c>
      <c r="B198" s="308"/>
      <c r="C198" s="221"/>
      <c r="D198" s="228"/>
      <c r="E198" s="231"/>
      <c r="F198" s="234"/>
      <c r="G198" s="227"/>
      <c r="H198" s="227"/>
      <c r="I198" s="227"/>
      <c r="J198" s="227"/>
      <c r="K198" s="375"/>
      <c r="L198" s="392"/>
      <c r="M198" s="272"/>
    </row>
    <row r="199" spans="1:13" s="151" customFormat="1" ht="15.75" hidden="1">
      <c r="A199" s="208" t="s">
        <v>687</v>
      </c>
      <c r="B199" s="309"/>
      <c r="C199" s="163"/>
      <c r="D199" s="175"/>
      <c r="E199" s="179"/>
      <c r="F199" s="181"/>
      <c r="G199" s="172"/>
      <c r="H199" s="172"/>
      <c r="I199" s="256"/>
      <c r="J199" s="172"/>
      <c r="K199" s="376"/>
      <c r="L199" s="392"/>
      <c r="M199" s="272"/>
    </row>
    <row r="200" spans="1:13" s="151" customFormat="1" ht="15.75" hidden="1">
      <c r="A200" s="208" t="s">
        <v>687</v>
      </c>
      <c r="B200" s="308"/>
      <c r="C200" s="221"/>
      <c r="D200" s="228"/>
      <c r="E200" s="231"/>
      <c r="F200" s="234"/>
      <c r="G200" s="227"/>
      <c r="H200" s="227"/>
      <c r="I200" s="227"/>
      <c r="J200" s="227"/>
      <c r="K200" s="375"/>
      <c r="L200" s="392"/>
      <c r="M200" s="272"/>
    </row>
    <row r="201" spans="1:13" s="151" customFormat="1" ht="15.75" hidden="1">
      <c r="A201" s="208" t="s">
        <v>687</v>
      </c>
      <c r="B201" s="309"/>
      <c r="C201" s="163"/>
      <c r="D201" s="175"/>
      <c r="E201" s="179"/>
      <c r="F201" s="181"/>
      <c r="G201" s="191"/>
      <c r="H201" s="191"/>
      <c r="I201" s="257"/>
      <c r="J201" s="191"/>
      <c r="K201" s="379"/>
      <c r="L201" s="393"/>
      <c r="M201" s="272"/>
    </row>
    <row r="202" spans="1:13" s="151" customFormat="1" ht="15.75" hidden="1">
      <c r="A202" s="208" t="s">
        <v>687</v>
      </c>
      <c r="B202" s="309"/>
      <c r="C202" s="163"/>
      <c r="D202" s="175"/>
      <c r="E202" s="179"/>
      <c r="F202" s="181"/>
      <c r="G202" s="191"/>
      <c r="H202" s="191"/>
      <c r="I202" s="257"/>
      <c r="J202" s="191"/>
      <c r="K202" s="379"/>
      <c r="L202" s="392"/>
      <c r="M202" s="272"/>
    </row>
    <row r="203" spans="1:13" s="151" customFormat="1" ht="15.75" hidden="1">
      <c r="A203" s="208" t="s">
        <v>687</v>
      </c>
      <c r="B203" s="308"/>
      <c r="C203" s="221"/>
      <c r="D203" s="228"/>
      <c r="E203" s="231"/>
      <c r="F203" s="181"/>
      <c r="G203" s="227"/>
      <c r="H203" s="227"/>
      <c r="I203" s="227"/>
      <c r="J203" s="227"/>
      <c r="K203" s="375"/>
      <c r="L203" s="392"/>
      <c r="M203" s="272"/>
    </row>
    <row r="204" spans="1:13" s="151" customFormat="1" ht="15.75" hidden="1">
      <c r="A204" s="208" t="s">
        <v>687</v>
      </c>
      <c r="B204" s="309"/>
      <c r="C204" s="163"/>
      <c r="D204" s="175"/>
      <c r="E204" s="179"/>
      <c r="F204" s="181"/>
      <c r="G204" s="172"/>
      <c r="H204" s="172"/>
      <c r="I204" s="256"/>
      <c r="J204" s="172"/>
      <c r="K204" s="376"/>
      <c r="L204" s="392"/>
      <c r="M204" s="272"/>
    </row>
    <row r="205" spans="1:13" s="151" customFormat="1" ht="15.75" hidden="1">
      <c r="A205" s="208" t="s">
        <v>687</v>
      </c>
      <c r="B205" s="308"/>
      <c r="C205" s="221"/>
      <c r="D205" s="228"/>
      <c r="E205" s="231"/>
      <c r="F205" s="234"/>
      <c r="G205" s="227"/>
      <c r="H205" s="227"/>
      <c r="I205" s="227"/>
      <c r="J205" s="227"/>
      <c r="K205" s="375"/>
      <c r="L205" s="392"/>
      <c r="M205" s="272"/>
    </row>
    <row r="206" spans="1:13" s="151" customFormat="1" ht="15.75" hidden="1">
      <c r="A206" s="208" t="s">
        <v>687</v>
      </c>
      <c r="B206" s="309"/>
      <c r="C206" s="163"/>
      <c r="D206" s="175"/>
      <c r="E206" s="179"/>
      <c r="F206" s="181"/>
      <c r="G206" s="191"/>
      <c r="H206" s="191"/>
      <c r="I206" s="257"/>
      <c r="J206" s="191"/>
      <c r="K206" s="379"/>
      <c r="L206" s="393"/>
      <c r="M206" s="272"/>
    </row>
    <row r="207" spans="1:13" s="151" customFormat="1" ht="15.75" hidden="1">
      <c r="A207" s="208" t="s">
        <v>687</v>
      </c>
      <c r="B207" s="309"/>
      <c r="C207" s="163"/>
      <c r="D207" s="175"/>
      <c r="E207" s="179"/>
      <c r="F207" s="181"/>
      <c r="G207" s="191"/>
      <c r="H207" s="191"/>
      <c r="I207" s="257"/>
      <c r="J207" s="191"/>
      <c r="K207" s="379"/>
      <c r="L207" s="392"/>
      <c r="M207" s="272"/>
    </row>
    <row r="208" spans="1:13" s="151" customFormat="1" ht="15.75" hidden="1">
      <c r="A208" s="208" t="s">
        <v>687</v>
      </c>
      <c r="B208" s="309"/>
      <c r="C208" s="163"/>
      <c r="D208" s="175"/>
      <c r="E208" s="179"/>
      <c r="F208" s="181"/>
      <c r="G208" s="191"/>
      <c r="H208" s="191"/>
      <c r="I208" s="257"/>
      <c r="J208" s="191"/>
      <c r="K208" s="379"/>
      <c r="L208" s="392"/>
      <c r="M208" s="272"/>
    </row>
    <row r="209" spans="1:13" s="151" customFormat="1" ht="15.75" hidden="1">
      <c r="A209" s="208" t="s">
        <v>687</v>
      </c>
      <c r="B209" s="309"/>
      <c r="C209" s="163"/>
      <c r="D209" s="175"/>
      <c r="E209" s="179"/>
      <c r="F209" s="181"/>
      <c r="G209" s="191"/>
      <c r="H209" s="191"/>
      <c r="I209" s="257"/>
      <c r="J209" s="191"/>
      <c r="K209" s="379"/>
      <c r="L209" s="392"/>
      <c r="M209" s="272"/>
    </row>
    <row r="210" spans="1:13" s="151" customFormat="1" ht="15.75" hidden="1">
      <c r="A210" s="208" t="s">
        <v>687</v>
      </c>
      <c r="B210" s="308"/>
      <c r="C210" s="221"/>
      <c r="D210" s="228"/>
      <c r="E210" s="231"/>
      <c r="F210" s="234"/>
      <c r="G210" s="240"/>
      <c r="H210" s="240"/>
      <c r="I210" s="240"/>
      <c r="J210" s="240"/>
      <c r="K210" s="378"/>
      <c r="L210" s="392"/>
      <c r="M210" s="272"/>
    </row>
    <row r="211" spans="1:13" s="151" customFormat="1" ht="15.75" hidden="1">
      <c r="A211" s="208" t="s">
        <v>687</v>
      </c>
      <c r="B211" s="309"/>
      <c r="C211" s="163"/>
      <c r="D211" s="175"/>
      <c r="E211" s="179"/>
      <c r="F211" s="181"/>
      <c r="G211" s="191"/>
      <c r="H211" s="191"/>
      <c r="I211" s="257"/>
      <c r="J211" s="191"/>
      <c r="K211" s="379"/>
      <c r="L211" s="392"/>
      <c r="M211" s="272"/>
    </row>
    <row r="212" spans="1:13" s="151" customFormat="1" ht="15.75" hidden="1">
      <c r="A212" s="208" t="s">
        <v>687</v>
      </c>
      <c r="B212" s="308"/>
      <c r="C212" s="221"/>
      <c r="D212" s="228"/>
      <c r="E212" s="231"/>
      <c r="F212" s="234"/>
      <c r="G212" s="227"/>
      <c r="H212" s="227"/>
      <c r="I212" s="227"/>
      <c r="J212" s="227"/>
      <c r="K212" s="375"/>
      <c r="L212" s="392"/>
      <c r="M212" s="272"/>
    </row>
    <row r="213" spans="1:13" s="151" customFormat="1" ht="15.75" hidden="1">
      <c r="A213" s="208" t="s">
        <v>687</v>
      </c>
      <c r="B213" s="309"/>
      <c r="C213" s="163"/>
      <c r="D213" s="175"/>
      <c r="E213" s="179"/>
      <c r="F213" s="181"/>
      <c r="G213" s="172"/>
      <c r="H213" s="172"/>
      <c r="I213" s="256"/>
      <c r="J213" s="172"/>
      <c r="K213" s="376"/>
      <c r="L213" s="392"/>
      <c r="M213" s="272"/>
    </row>
    <row r="214" spans="1:13" s="151" customFormat="1" ht="15.75" hidden="1">
      <c r="A214" s="208" t="s">
        <v>687</v>
      </c>
      <c r="B214" s="308"/>
      <c r="C214" s="221"/>
      <c r="D214" s="228"/>
      <c r="E214" s="231"/>
      <c r="F214" s="234"/>
      <c r="G214" s="227"/>
      <c r="H214" s="227"/>
      <c r="I214" s="227"/>
      <c r="J214" s="227"/>
      <c r="K214" s="375"/>
      <c r="L214" s="392"/>
      <c r="M214" s="272"/>
    </row>
    <row r="215" spans="1:13" s="151" customFormat="1" ht="15.75" hidden="1">
      <c r="A215" s="208" t="s">
        <v>687</v>
      </c>
      <c r="B215" s="309"/>
      <c r="C215" s="163"/>
      <c r="D215" s="175"/>
      <c r="E215" s="179"/>
      <c r="F215" s="181"/>
      <c r="G215" s="172"/>
      <c r="H215" s="172"/>
      <c r="I215" s="256"/>
      <c r="J215" s="172"/>
      <c r="K215" s="376"/>
      <c r="L215" s="393"/>
      <c r="M215" s="272"/>
    </row>
    <row r="216" spans="1:13" s="151" customFormat="1" ht="15.75" hidden="1">
      <c r="A216" s="208" t="s">
        <v>687</v>
      </c>
      <c r="B216" s="456"/>
      <c r="C216" s="457"/>
      <c r="D216" s="457"/>
      <c r="E216" s="457"/>
      <c r="F216" s="190"/>
      <c r="G216" s="363"/>
      <c r="H216" s="363"/>
      <c r="I216" s="363"/>
      <c r="J216" s="363"/>
      <c r="K216" s="373"/>
      <c r="L216" s="394"/>
      <c r="M216" s="272"/>
    </row>
    <row r="217" spans="1:13" s="151" customFormat="1" ht="15.75" hidden="1">
      <c r="A217" s="208" t="s">
        <v>687</v>
      </c>
      <c r="B217" s="308"/>
      <c r="C217" s="221"/>
      <c r="D217" s="228"/>
      <c r="E217" s="231"/>
      <c r="F217" s="234"/>
      <c r="G217" s="227"/>
      <c r="H217" s="227"/>
      <c r="I217" s="227"/>
      <c r="J217" s="227"/>
      <c r="K217" s="375"/>
      <c r="L217" s="393"/>
      <c r="M217" s="272"/>
    </row>
    <row r="218" spans="1:13" s="151" customFormat="1" ht="15.75" hidden="1">
      <c r="A218" s="208" t="s">
        <v>687</v>
      </c>
      <c r="B218" s="309"/>
      <c r="C218" s="163"/>
      <c r="D218" s="175"/>
      <c r="E218" s="179"/>
      <c r="F218" s="181"/>
      <c r="G218" s="172"/>
      <c r="H218" s="172"/>
      <c r="I218" s="157"/>
      <c r="J218" s="172"/>
      <c r="K218" s="367"/>
      <c r="L218" s="392"/>
      <c r="M218" s="272"/>
    </row>
    <row r="219" spans="1:13" s="151" customFormat="1" ht="15.75" hidden="1">
      <c r="A219" s="208" t="s">
        <v>687</v>
      </c>
      <c r="B219" s="308"/>
      <c r="C219" s="221"/>
      <c r="D219" s="228"/>
      <c r="E219" s="231"/>
      <c r="F219" s="234"/>
      <c r="G219" s="227"/>
      <c r="H219" s="227"/>
      <c r="I219" s="227"/>
      <c r="J219" s="227"/>
      <c r="K219" s="375"/>
      <c r="L219" s="392"/>
      <c r="M219" s="272"/>
    </row>
    <row r="220" spans="1:13" s="151" customFormat="1" ht="15.75" hidden="1">
      <c r="A220" s="208" t="s">
        <v>687</v>
      </c>
      <c r="B220" s="309"/>
      <c r="C220" s="163"/>
      <c r="D220" s="175"/>
      <c r="E220" s="179"/>
      <c r="F220" s="181"/>
      <c r="G220" s="172"/>
      <c r="H220" s="172"/>
      <c r="I220" s="157"/>
      <c r="J220" s="172"/>
      <c r="K220" s="367"/>
      <c r="L220" s="392"/>
      <c r="M220" s="272"/>
    </row>
    <row r="221" spans="1:13" s="151" customFormat="1" ht="15.75" hidden="1">
      <c r="A221" s="208" t="s">
        <v>687</v>
      </c>
      <c r="B221" s="308"/>
      <c r="C221" s="221"/>
      <c r="D221" s="228"/>
      <c r="E221" s="231"/>
      <c r="F221" s="234"/>
      <c r="G221" s="227"/>
      <c r="H221" s="227"/>
      <c r="I221" s="227"/>
      <c r="J221" s="227"/>
      <c r="K221" s="375"/>
      <c r="L221" s="392"/>
      <c r="M221" s="272"/>
    </row>
    <row r="222" spans="1:13" s="151" customFormat="1" ht="15.75" hidden="1">
      <c r="A222" s="208" t="s">
        <v>687</v>
      </c>
      <c r="B222" s="309"/>
      <c r="C222" s="163"/>
      <c r="D222" s="175"/>
      <c r="E222" s="179"/>
      <c r="F222" s="181"/>
      <c r="G222" s="172"/>
      <c r="H222" s="172"/>
      <c r="I222" s="157"/>
      <c r="J222" s="172"/>
      <c r="K222" s="367"/>
      <c r="L222" s="392"/>
      <c r="M222" s="272"/>
    </row>
    <row r="223" spans="1:13" s="151" customFormat="1" ht="15.75" hidden="1">
      <c r="A223" s="208" t="s">
        <v>687</v>
      </c>
      <c r="B223" s="308"/>
      <c r="C223" s="221"/>
      <c r="D223" s="228"/>
      <c r="E223" s="231"/>
      <c r="F223" s="234"/>
      <c r="G223" s="227"/>
      <c r="H223" s="227"/>
      <c r="I223" s="227"/>
      <c r="J223" s="227"/>
      <c r="K223" s="375"/>
      <c r="L223" s="392"/>
      <c r="M223" s="272"/>
    </row>
    <row r="224" spans="1:13" s="151" customFormat="1" ht="15.75" hidden="1">
      <c r="A224" s="208" t="s">
        <v>687</v>
      </c>
      <c r="B224" s="309"/>
      <c r="C224" s="163"/>
      <c r="D224" s="175"/>
      <c r="E224" s="179"/>
      <c r="F224" s="181"/>
      <c r="G224" s="172"/>
      <c r="H224" s="172"/>
      <c r="I224" s="157"/>
      <c r="J224" s="172"/>
      <c r="K224" s="367"/>
      <c r="L224" s="392"/>
      <c r="M224" s="272"/>
    </row>
    <row r="225" spans="1:13" s="151" customFormat="1" ht="15.75" hidden="1">
      <c r="A225" s="208" t="s">
        <v>687</v>
      </c>
      <c r="B225" s="309"/>
      <c r="C225" s="163"/>
      <c r="D225" s="175"/>
      <c r="E225" s="179"/>
      <c r="F225" s="181"/>
      <c r="G225" s="172"/>
      <c r="H225" s="172"/>
      <c r="I225" s="157"/>
      <c r="J225" s="172"/>
      <c r="K225" s="367"/>
      <c r="L225" s="393"/>
      <c r="M225" s="272"/>
    </row>
    <row r="226" spans="1:13" s="151" customFormat="1" ht="15.75" hidden="1">
      <c r="A226" s="208" t="s">
        <v>687</v>
      </c>
      <c r="B226" s="308"/>
      <c r="C226" s="221"/>
      <c r="D226" s="228"/>
      <c r="E226" s="231"/>
      <c r="F226" s="234"/>
      <c r="G226" s="227"/>
      <c r="H226" s="227"/>
      <c r="I226" s="227"/>
      <c r="J226" s="227"/>
      <c r="K226" s="375"/>
      <c r="L226" s="394"/>
      <c r="M226" s="272"/>
    </row>
    <row r="227" spans="1:13" s="151" customFormat="1" ht="15.75" hidden="1">
      <c r="A227" s="208" t="s">
        <v>687</v>
      </c>
      <c r="B227" s="309"/>
      <c r="C227" s="163"/>
      <c r="D227" s="175"/>
      <c r="E227" s="179"/>
      <c r="F227" s="181"/>
      <c r="G227" s="172"/>
      <c r="H227" s="172"/>
      <c r="I227" s="157"/>
      <c r="J227" s="172"/>
      <c r="K227" s="367"/>
      <c r="L227" s="394"/>
      <c r="M227" s="272"/>
    </row>
    <row r="228" spans="1:13" s="151" customFormat="1" ht="15.75" hidden="1">
      <c r="A228" s="208" t="s">
        <v>687</v>
      </c>
      <c r="B228" s="308"/>
      <c r="C228" s="221"/>
      <c r="D228" s="228"/>
      <c r="E228" s="231"/>
      <c r="F228" s="234"/>
      <c r="G228" s="227"/>
      <c r="H228" s="227"/>
      <c r="I228" s="227"/>
      <c r="J228" s="227"/>
      <c r="K228" s="375"/>
      <c r="L228" s="393"/>
      <c r="M228" s="272"/>
    </row>
    <row r="229" spans="1:13" hidden="1">
      <c r="A229" s="208" t="s">
        <v>687</v>
      </c>
      <c r="B229" s="309"/>
      <c r="C229" s="163"/>
      <c r="D229" s="175"/>
      <c r="E229" s="179"/>
      <c r="F229" s="181"/>
      <c r="G229" s="172"/>
      <c r="H229" s="172"/>
      <c r="I229" s="157"/>
      <c r="J229" s="172"/>
      <c r="K229" s="367"/>
      <c r="L229" s="394"/>
    </row>
    <row r="230" spans="1:13" s="151" customFormat="1" ht="15.75" hidden="1">
      <c r="A230" s="208" t="s">
        <v>687</v>
      </c>
      <c r="B230" s="309"/>
      <c r="C230" s="163"/>
      <c r="D230" s="175"/>
      <c r="E230" s="179"/>
      <c r="F230" s="181"/>
      <c r="G230" s="172"/>
      <c r="H230" s="172"/>
      <c r="I230" s="157"/>
      <c r="J230" s="172"/>
      <c r="K230" s="367"/>
      <c r="L230" s="393"/>
      <c r="M230" s="272"/>
    </row>
    <row r="231" spans="1:13" ht="15.75" hidden="1">
      <c r="A231" s="208" t="s">
        <v>687</v>
      </c>
      <c r="B231" s="308"/>
      <c r="C231" s="221"/>
      <c r="D231" s="228"/>
      <c r="E231" s="231"/>
      <c r="F231" s="234"/>
      <c r="G231" s="227"/>
      <c r="H231" s="227"/>
      <c r="I231" s="227"/>
      <c r="J231" s="227"/>
      <c r="K231" s="375"/>
      <c r="L231" s="394"/>
    </row>
    <row r="232" spans="1:13" hidden="1">
      <c r="A232" s="208" t="s">
        <v>687</v>
      </c>
      <c r="B232" s="309"/>
      <c r="C232" s="163"/>
      <c r="D232" s="175"/>
      <c r="E232" s="179"/>
      <c r="F232" s="181"/>
      <c r="G232" s="172"/>
      <c r="H232" s="172"/>
      <c r="I232" s="256"/>
      <c r="J232" s="172"/>
      <c r="K232" s="376"/>
      <c r="L232" s="394"/>
    </row>
    <row r="233" spans="1:13" s="151" customFormat="1" ht="15.75" hidden="1">
      <c r="A233" s="208" t="s">
        <v>687</v>
      </c>
      <c r="B233" s="308"/>
      <c r="C233" s="221"/>
      <c r="D233" s="228"/>
      <c r="E233" s="231"/>
      <c r="F233" s="234"/>
      <c r="G233" s="227"/>
      <c r="H233" s="227"/>
      <c r="I233" s="227"/>
      <c r="J233" s="227"/>
      <c r="K233" s="375"/>
      <c r="L233" s="393"/>
      <c r="M233" s="272"/>
    </row>
    <row r="234" spans="1:13" s="151" customFormat="1" ht="15.75" hidden="1">
      <c r="A234" s="208" t="s">
        <v>687</v>
      </c>
      <c r="B234" s="309"/>
      <c r="C234" s="163"/>
      <c r="D234" s="175"/>
      <c r="E234" s="179"/>
      <c r="F234" s="181"/>
      <c r="G234" s="172"/>
      <c r="H234" s="172"/>
      <c r="I234" s="256"/>
      <c r="J234" s="172"/>
      <c r="K234" s="376"/>
      <c r="L234" s="392"/>
      <c r="M234" s="272"/>
    </row>
    <row r="235" spans="1:13" s="151" customFormat="1" ht="15.75" hidden="1">
      <c r="A235" s="208" t="s">
        <v>687</v>
      </c>
      <c r="B235" s="309"/>
      <c r="C235" s="163"/>
      <c r="D235" s="175"/>
      <c r="E235" s="179"/>
      <c r="F235" s="181"/>
      <c r="G235" s="172"/>
      <c r="H235" s="172"/>
      <c r="I235" s="256"/>
      <c r="J235" s="172"/>
      <c r="K235" s="376"/>
      <c r="L235" s="392"/>
      <c r="M235" s="272"/>
    </row>
    <row r="236" spans="1:13" s="151" customFormat="1" ht="15.75" hidden="1">
      <c r="A236" s="208" t="s">
        <v>687</v>
      </c>
      <c r="B236" s="308"/>
      <c r="C236" s="221"/>
      <c r="D236" s="228"/>
      <c r="E236" s="231"/>
      <c r="F236" s="234"/>
      <c r="G236" s="227"/>
      <c r="H236" s="227"/>
      <c r="I236" s="227"/>
      <c r="J236" s="227"/>
      <c r="K236" s="375"/>
      <c r="L236" s="392"/>
      <c r="M236" s="272"/>
    </row>
    <row r="237" spans="1:13" s="151" customFormat="1" ht="15.75" hidden="1">
      <c r="A237" s="208" t="s">
        <v>687</v>
      </c>
      <c r="B237" s="309"/>
      <c r="C237" s="163"/>
      <c r="D237" s="175"/>
      <c r="E237" s="179"/>
      <c r="F237" s="181"/>
      <c r="G237" s="172"/>
      <c r="H237" s="172"/>
      <c r="I237" s="256"/>
      <c r="J237" s="172"/>
      <c r="K237" s="376"/>
      <c r="L237" s="393"/>
      <c r="M237" s="272"/>
    </row>
    <row r="238" spans="1:13" s="151" customFormat="1" ht="15.75" hidden="1">
      <c r="A238" s="208" t="s">
        <v>687</v>
      </c>
      <c r="B238" s="308"/>
      <c r="C238" s="221"/>
      <c r="D238" s="228"/>
      <c r="E238" s="231"/>
      <c r="F238" s="234"/>
      <c r="G238" s="227"/>
      <c r="H238" s="227"/>
      <c r="I238" s="227"/>
      <c r="J238" s="227"/>
      <c r="K238" s="375"/>
      <c r="L238" s="394"/>
      <c r="M238" s="272"/>
    </row>
    <row r="239" spans="1:13" s="151" customFormat="1" ht="15.75" hidden="1">
      <c r="A239" s="208" t="s">
        <v>687</v>
      </c>
      <c r="B239" s="309"/>
      <c r="C239" s="163"/>
      <c r="D239" s="175"/>
      <c r="E239" s="179"/>
      <c r="F239" s="181"/>
      <c r="G239" s="172"/>
      <c r="H239" s="172"/>
      <c r="I239" s="256"/>
      <c r="J239" s="172"/>
      <c r="K239" s="376"/>
      <c r="L239" s="396"/>
      <c r="M239" s="272"/>
    </row>
    <row r="240" spans="1:13" s="151" customFormat="1" ht="16.5" hidden="1" thickBot="1">
      <c r="A240" s="208" t="s">
        <v>687</v>
      </c>
      <c r="B240" s="336"/>
      <c r="C240" s="337"/>
      <c r="D240" s="338"/>
      <c r="E240" s="339"/>
      <c r="F240" s="340"/>
      <c r="G240" s="341"/>
      <c r="H240" s="341"/>
      <c r="I240" s="342"/>
      <c r="J240" s="341"/>
      <c r="K240" s="380"/>
      <c r="L240" s="393"/>
      <c r="M240" s="272"/>
    </row>
    <row r="241" spans="1:13" s="151" customFormat="1" ht="15.75" hidden="1">
      <c r="A241" s="208" t="s">
        <v>687</v>
      </c>
      <c r="B241" s="464"/>
      <c r="C241" s="464"/>
      <c r="D241" s="464"/>
      <c r="E241" s="464"/>
      <c r="F241" s="464"/>
      <c r="G241" s="288"/>
      <c r="H241" s="288"/>
      <c r="I241" s="288"/>
      <c r="J241" s="288"/>
      <c r="K241" s="381"/>
      <c r="L241" s="392"/>
      <c r="M241" s="272"/>
    </row>
    <row r="242" spans="1:13" s="151" customFormat="1" ht="15.75" hidden="1" customHeight="1">
      <c r="A242" s="208" t="s">
        <v>687</v>
      </c>
      <c r="B242" s="465"/>
      <c r="C242" s="465"/>
      <c r="D242" s="465"/>
      <c r="E242" s="465"/>
      <c r="F242" s="362"/>
      <c r="G242" s="148"/>
      <c r="H242" s="148"/>
      <c r="I242" s="148"/>
      <c r="J242" s="148"/>
      <c r="K242" s="382"/>
      <c r="L242" s="392"/>
      <c r="M242" s="272"/>
    </row>
    <row r="243" spans="1:13" s="151" customFormat="1" ht="15.75" hidden="1">
      <c r="A243" s="208" t="s">
        <v>687</v>
      </c>
      <c r="B243" s="454"/>
      <c r="C243" s="454"/>
      <c r="D243" s="454"/>
      <c r="E243" s="454"/>
      <c r="F243" s="149"/>
      <c r="G243" s="150"/>
      <c r="H243" s="150"/>
      <c r="I243" s="150"/>
      <c r="J243" s="150"/>
      <c r="K243" s="370"/>
      <c r="L243" s="392"/>
      <c r="M243" s="272"/>
    </row>
    <row r="244" spans="1:13" s="151" customFormat="1" ht="15.75" hidden="1">
      <c r="A244" s="208" t="s">
        <v>687</v>
      </c>
      <c r="B244" s="198"/>
      <c r="C244" s="215"/>
      <c r="D244" s="226"/>
      <c r="E244" s="217"/>
      <c r="F244" s="218"/>
      <c r="G244" s="219"/>
      <c r="H244" s="219"/>
      <c r="I244" s="219"/>
      <c r="J244" s="219"/>
      <c r="K244" s="368"/>
      <c r="L244" s="393"/>
      <c r="M244" s="272"/>
    </row>
    <row r="245" spans="1:13" s="151" customFormat="1" ht="15.75" hidden="1">
      <c r="A245" s="208" t="s">
        <v>687</v>
      </c>
      <c r="B245" s="152"/>
      <c r="C245" s="153"/>
      <c r="D245" s="171"/>
      <c r="E245" s="173"/>
      <c r="F245" s="156"/>
      <c r="G245" s="159"/>
      <c r="H245" s="159"/>
      <c r="I245" s="157"/>
      <c r="J245" s="159"/>
      <c r="K245" s="367"/>
      <c r="L245" s="394"/>
      <c r="M245" s="272"/>
    </row>
    <row r="246" spans="1:13" s="151" customFormat="1" ht="15.75" hidden="1">
      <c r="A246" s="208" t="s">
        <v>687</v>
      </c>
      <c r="B246" s="152"/>
      <c r="C246" s="153"/>
      <c r="D246" s="171"/>
      <c r="E246" s="173"/>
      <c r="F246" s="156"/>
      <c r="G246" s="159"/>
      <c r="H246" s="159"/>
      <c r="I246" s="157"/>
      <c r="J246" s="159"/>
      <c r="K246" s="367"/>
      <c r="L246" s="393"/>
      <c r="M246" s="272"/>
    </row>
    <row r="247" spans="1:13" s="151" customFormat="1" ht="15.75" hidden="1">
      <c r="A247" s="208" t="s">
        <v>687</v>
      </c>
      <c r="B247" s="198"/>
      <c r="C247" s="215"/>
      <c r="D247" s="226"/>
      <c r="E247" s="225"/>
      <c r="F247" s="218"/>
      <c r="G247" s="219"/>
      <c r="H247" s="219"/>
      <c r="I247" s="219"/>
      <c r="J247" s="219"/>
      <c r="K247" s="368"/>
      <c r="L247" s="394"/>
      <c r="M247" s="272"/>
    </row>
    <row r="248" spans="1:13" s="151" customFormat="1" ht="15.75" hidden="1">
      <c r="A248" s="208" t="s">
        <v>687</v>
      </c>
      <c r="B248" s="152"/>
      <c r="C248" s="153"/>
      <c r="D248" s="171"/>
      <c r="E248" s="173"/>
      <c r="F248" s="156"/>
      <c r="G248" s="161"/>
      <c r="H248" s="161"/>
      <c r="I248" s="157"/>
      <c r="J248" s="161"/>
      <c r="K248" s="367"/>
      <c r="L248" s="394"/>
      <c r="M248" s="272"/>
    </row>
    <row r="249" spans="1:13" s="151" customFormat="1" ht="15.75" hidden="1">
      <c r="A249" s="208" t="s">
        <v>687</v>
      </c>
      <c r="B249" s="198"/>
      <c r="C249" s="215"/>
      <c r="D249" s="226"/>
      <c r="E249" s="225"/>
      <c r="F249" s="218"/>
      <c r="G249" s="219"/>
      <c r="H249" s="219"/>
      <c r="I249" s="219"/>
      <c r="J249" s="219"/>
      <c r="K249" s="368"/>
      <c r="L249" s="393"/>
      <c r="M249" s="272"/>
    </row>
    <row r="250" spans="1:13" s="151" customFormat="1" ht="15.75" hidden="1">
      <c r="A250" s="208" t="s">
        <v>687</v>
      </c>
      <c r="B250" s="152"/>
      <c r="C250" s="153"/>
      <c r="D250" s="171"/>
      <c r="E250" s="173"/>
      <c r="F250" s="156"/>
      <c r="G250" s="161"/>
      <c r="H250" s="161"/>
      <c r="I250" s="157"/>
      <c r="J250" s="161"/>
      <c r="K250" s="367"/>
      <c r="L250" s="394"/>
      <c r="M250" s="272"/>
    </row>
    <row r="251" spans="1:13" s="151" customFormat="1" ht="50.1" hidden="1" customHeight="1">
      <c r="A251" s="208" t="s">
        <v>688</v>
      </c>
      <c r="B251" s="152"/>
      <c r="C251" s="153"/>
      <c r="D251" s="171"/>
      <c r="E251" s="173"/>
      <c r="F251" s="156"/>
      <c r="G251" s="161"/>
      <c r="H251" s="161"/>
      <c r="I251" s="157"/>
      <c r="J251" s="161"/>
      <c r="K251" s="367"/>
      <c r="L251" s="406"/>
      <c r="M251" s="272"/>
    </row>
    <row r="252" spans="1:13" s="151" customFormat="1" ht="15.6" hidden="1" customHeight="1">
      <c r="A252" s="208" t="s">
        <v>688</v>
      </c>
      <c r="B252" s="198"/>
      <c r="C252" s="215"/>
      <c r="D252" s="226"/>
      <c r="E252" s="225"/>
      <c r="F252" s="218"/>
      <c r="G252" s="219"/>
      <c r="H252" s="219"/>
      <c r="I252" s="219"/>
      <c r="J252" s="219"/>
      <c r="K252" s="368"/>
      <c r="L252" s="396"/>
      <c r="M252" s="272"/>
    </row>
    <row r="253" spans="1:13" s="151" customFormat="1" ht="15.75" hidden="1">
      <c r="A253" s="208" t="s">
        <v>688</v>
      </c>
      <c r="B253" s="152"/>
      <c r="C253" s="153"/>
      <c r="D253" s="171"/>
      <c r="E253" s="173"/>
      <c r="F253" s="156"/>
      <c r="G253" s="159"/>
      <c r="H253" s="159"/>
      <c r="I253" s="157"/>
      <c r="J253" s="159"/>
      <c r="K253" s="367"/>
      <c r="L253" s="393"/>
      <c r="M253" s="272"/>
    </row>
    <row r="254" spans="1:13" s="151" customFormat="1" ht="15.75" hidden="1">
      <c r="A254" s="208" t="s">
        <v>688</v>
      </c>
      <c r="B254" s="152"/>
      <c r="C254" s="153"/>
      <c r="D254" s="171"/>
      <c r="E254" s="173"/>
      <c r="F254" s="156"/>
      <c r="G254" s="159"/>
      <c r="H254" s="159"/>
      <c r="I254" s="157"/>
      <c r="J254" s="159"/>
      <c r="K254" s="367"/>
      <c r="L254" s="392"/>
      <c r="M254" s="272"/>
    </row>
    <row r="255" spans="1:13" s="151" customFormat="1" ht="15.75" hidden="1">
      <c r="A255" s="208" t="s">
        <v>688</v>
      </c>
      <c r="B255" s="152"/>
      <c r="C255" s="153"/>
      <c r="D255" s="171"/>
      <c r="E255" s="173"/>
      <c r="F255" s="156"/>
      <c r="G255" s="159"/>
      <c r="H255" s="159"/>
      <c r="I255" s="157"/>
      <c r="J255" s="159"/>
      <c r="K255" s="367"/>
      <c r="L255" s="393"/>
      <c r="M255" s="272"/>
    </row>
    <row r="256" spans="1:13" s="151" customFormat="1" ht="15.75" hidden="1">
      <c r="A256" s="208" t="s">
        <v>688</v>
      </c>
      <c r="B256" s="152"/>
      <c r="C256" s="153"/>
      <c r="D256" s="171"/>
      <c r="E256" s="173"/>
      <c r="F256" s="156"/>
      <c r="G256" s="159"/>
      <c r="H256" s="159"/>
      <c r="I256" s="157"/>
      <c r="J256" s="159"/>
      <c r="K256" s="367"/>
      <c r="L256" s="394"/>
      <c r="M256" s="272"/>
    </row>
    <row r="257" spans="1:13" s="151" customFormat="1" ht="15.75" hidden="1">
      <c r="A257" s="208" t="s">
        <v>688</v>
      </c>
      <c r="B257" s="198"/>
      <c r="C257" s="215"/>
      <c r="D257" s="226"/>
      <c r="E257" s="225"/>
      <c r="F257" s="218"/>
      <c r="G257" s="219"/>
      <c r="H257" s="219"/>
      <c r="I257" s="219"/>
      <c r="J257" s="219"/>
      <c r="K257" s="368"/>
      <c r="L257" s="393"/>
      <c r="M257" s="272"/>
    </row>
    <row r="258" spans="1:13" s="151" customFormat="1" ht="15.75" hidden="1">
      <c r="A258" s="208" t="s">
        <v>688</v>
      </c>
      <c r="B258" s="152"/>
      <c r="C258" s="153"/>
      <c r="D258" s="171"/>
      <c r="E258" s="173"/>
      <c r="F258" s="156"/>
      <c r="G258" s="159"/>
      <c r="H258" s="159"/>
      <c r="I258" s="157"/>
      <c r="J258" s="159"/>
      <c r="K258" s="367"/>
      <c r="L258" s="392"/>
      <c r="M258" s="272"/>
    </row>
    <row r="259" spans="1:13" s="151" customFormat="1" ht="15.75" hidden="1">
      <c r="A259" s="208" t="s">
        <v>688</v>
      </c>
      <c r="B259" s="152"/>
      <c r="C259" s="153"/>
      <c r="D259" s="171"/>
      <c r="E259" s="173"/>
      <c r="F259" s="156"/>
      <c r="G259" s="159"/>
      <c r="H259" s="159"/>
      <c r="I259" s="157"/>
      <c r="J259" s="159"/>
      <c r="K259" s="367"/>
      <c r="L259" s="392"/>
      <c r="M259" s="272"/>
    </row>
    <row r="260" spans="1:13" s="151" customFormat="1" ht="15.75" hidden="1">
      <c r="A260" s="208" t="s">
        <v>688</v>
      </c>
      <c r="B260" s="152"/>
      <c r="C260" s="153"/>
      <c r="D260" s="171"/>
      <c r="E260" s="173"/>
      <c r="F260" s="156"/>
      <c r="G260" s="159"/>
      <c r="H260" s="159"/>
      <c r="I260" s="157"/>
      <c r="J260" s="159"/>
      <c r="K260" s="367"/>
      <c r="L260" s="393"/>
      <c r="M260" s="272"/>
    </row>
    <row r="261" spans="1:13" s="151" customFormat="1" ht="15.75" hidden="1">
      <c r="A261" s="208" t="s">
        <v>688</v>
      </c>
      <c r="B261" s="152"/>
      <c r="C261" s="153"/>
      <c r="D261" s="171"/>
      <c r="E261" s="173"/>
      <c r="F261" s="156"/>
      <c r="G261" s="159"/>
      <c r="H261" s="159"/>
      <c r="I261" s="157"/>
      <c r="J261" s="159"/>
      <c r="K261" s="367"/>
      <c r="L261" s="392"/>
      <c r="M261" s="272"/>
    </row>
    <row r="262" spans="1:13" s="151" customFormat="1" ht="15.75" hidden="1">
      <c r="A262" s="208" t="s">
        <v>688</v>
      </c>
      <c r="B262" s="198"/>
      <c r="C262" s="215"/>
      <c r="D262" s="226"/>
      <c r="E262" s="225"/>
      <c r="F262" s="218"/>
      <c r="G262" s="219"/>
      <c r="H262" s="219"/>
      <c r="I262" s="219"/>
      <c r="J262" s="219"/>
      <c r="K262" s="368"/>
      <c r="L262" s="392"/>
      <c r="M262" s="272"/>
    </row>
    <row r="263" spans="1:13" s="151" customFormat="1" ht="15.75" hidden="1">
      <c r="A263" s="208" t="s">
        <v>688</v>
      </c>
      <c r="B263" s="152"/>
      <c r="C263" s="153"/>
      <c r="D263" s="171"/>
      <c r="E263" s="173"/>
      <c r="F263" s="156"/>
      <c r="G263" s="159"/>
      <c r="H263" s="159"/>
      <c r="I263" s="157"/>
      <c r="J263" s="159"/>
      <c r="K263" s="367"/>
      <c r="L263" s="392"/>
      <c r="M263" s="272"/>
    </row>
    <row r="264" spans="1:13" s="151" customFormat="1" ht="15.75" hidden="1">
      <c r="A264" s="208" t="s">
        <v>688</v>
      </c>
      <c r="B264" s="152"/>
      <c r="C264" s="153"/>
      <c r="D264" s="171"/>
      <c r="E264" s="173"/>
      <c r="F264" s="156"/>
      <c r="G264" s="159"/>
      <c r="H264" s="159"/>
      <c r="I264" s="157"/>
      <c r="J264" s="159"/>
      <c r="K264" s="367"/>
      <c r="L264" s="393"/>
      <c r="M264" s="272"/>
    </row>
    <row r="265" spans="1:13" s="151" customFormat="1" ht="15.75" hidden="1">
      <c r="A265" s="208" t="s">
        <v>688</v>
      </c>
      <c r="B265" s="152"/>
      <c r="C265" s="153"/>
      <c r="D265" s="171"/>
      <c r="E265" s="173"/>
      <c r="F265" s="156"/>
      <c r="G265" s="159"/>
      <c r="H265" s="159"/>
      <c r="I265" s="157"/>
      <c r="J265" s="159"/>
      <c r="K265" s="367"/>
      <c r="L265" s="392"/>
      <c r="M265" s="272"/>
    </row>
    <row r="266" spans="1:13" s="151" customFormat="1" ht="15.75" hidden="1">
      <c r="A266" s="208" t="s">
        <v>688</v>
      </c>
      <c r="B266" s="152"/>
      <c r="C266" s="153"/>
      <c r="D266" s="171"/>
      <c r="E266" s="173"/>
      <c r="F266" s="156"/>
      <c r="G266" s="159"/>
      <c r="H266" s="159"/>
      <c r="I266" s="157"/>
      <c r="J266" s="159"/>
      <c r="K266" s="367"/>
      <c r="L266" s="392"/>
      <c r="M266" s="272"/>
    </row>
    <row r="267" spans="1:13" s="151" customFormat="1" ht="15.75" hidden="1">
      <c r="A267" s="208" t="s">
        <v>688</v>
      </c>
      <c r="B267" s="152"/>
      <c r="C267" s="153"/>
      <c r="D267" s="171"/>
      <c r="E267" s="173"/>
      <c r="F267" s="156"/>
      <c r="G267" s="159"/>
      <c r="H267" s="159"/>
      <c r="I267" s="157"/>
      <c r="J267" s="159"/>
      <c r="K267" s="367"/>
      <c r="L267" s="392"/>
      <c r="M267" s="272"/>
    </row>
    <row r="268" spans="1:13" s="151" customFormat="1" ht="15.75" hidden="1">
      <c r="A268" s="208" t="s">
        <v>688</v>
      </c>
      <c r="B268" s="152"/>
      <c r="C268" s="153"/>
      <c r="D268" s="171"/>
      <c r="E268" s="173"/>
      <c r="F268" s="156"/>
      <c r="G268" s="159"/>
      <c r="H268" s="159"/>
      <c r="I268" s="157"/>
      <c r="J268" s="159"/>
      <c r="K268" s="367"/>
      <c r="L268" s="392"/>
      <c r="M268" s="272"/>
    </row>
    <row r="269" spans="1:13" s="151" customFormat="1" ht="15.75" hidden="1">
      <c r="A269" s="208" t="s">
        <v>688</v>
      </c>
      <c r="B269" s="152"/>
      <c r="C269" s="153"/>
      <c r="D269" s="171"/>
      <c r="E269" s="173"/>
      <c r="F269" s="156"/>
      <c r="G269" s="159"/>
      <c r="H269" s="159"/>
      <c r="I269" s="157"/>
      <c r="J269" s="159"/>
      <c r="K269" s="367"/>
      <c r="L269" s="392"/>
      <c r="M269" s="272"/>
    </row>
    <row r="270" spans="1:13" s="151" customFormat="1" ht="15.75" hidden="1">
      <c r="A270" s="208" t="s">
        <v>688</v>
      </c>
      <c r="B270" s="152"/>
      <c r="C270" s="153"/>
      <c r="D270" s="171"/>
      <c r="E270" s="173"/>
      <c r="F270" s="156"/>
      <c r="G270" s="159"/>
      <c r="H270" s="159"/>
      <c r="I270" s="157"/>
      <c r="J270" s="159"/>
      <c r="K270" s="367"/>
      <c r="L270" s="393"/>
      <c r="M270" s="272"/>
    </row>
    <row r="271" spans="1:13" s="151" customFormat="1" ht="15.75" hidden="1">
      <c r="A271" s="208" t="s">
        <v>688</v>
      </c>
      <c r="B271" s="198"/>
      <c r="C271" s="215"/>
      <c r="D271" s="226"/>
      <c r="E271" s="225"/>
      <c r="F271" s="218"/>
      <c r="G271" s="219"/>
      <c r="H271" s="219"/>
      <c r="I271" s="219"/>
      <c r="J271" s="219"/>
      <c r="K271" s="368"/>
      <c r="L271" s="392"/>
      <c r="M271" s="272"/>
    </row>
    <row r="272" spans="1:13" s="151" customFormat="1" ht="15.75" hidden="1">
      <c r="A272" s="208" t="s">
        <v>688</v>
      </c>
      <c r="B272" s="152"/>
      <c r="C272" s="153"/>
      <c r="D272" s="171"/>
      <c r="E272" s="173"/>
      <c r="F272" s="156"/>
      <c r="G272" s="161"/>
      <c r="H272" s="161"/>
      <c r="I272" s="157"/>
      <c r="J272" s="161"/>
      <c r="K272" s="367"/>
      <c r="L272" s="392"/>
      <c r="M272" s="272"/>
    </row>
    <row r="273" spans="1:13" s="151" customFormat="1" ht="15.75" hidden="1">
      <c r="A273" s="208" t="s">
        <v>688</v>
      </c>
      <c r="B273" s="198"/>
      <c r="C273" s="215"/>
      <c r="D273" s="226"/>
      <c r="E273" s="225"/>
      <c r="F273" s="218"/>
      <c r="G273" s="219"/>
      <c r="H273" s="219"/>
      <c r="I273" s="219"/>
      <c r="J273" s="219"/>
      <c r="K273" s="368"/>
      <c r="L273" s="392"/>
      <c r="M273" s="272"/>
    </row>
    <row r="274" spans="1:13" s="151" customFormat="1" ht="15.75" hidden="1">
      <c r="A274" s="208" t="s">
        <v>688</v>
      </c>
      <c r="B274" s="152"/>
      <c r="C274" s="153"/>
      <c r="D274" s="171"/>
      <c r="E274" s="173"/>
      <c r="F274" s="156"/>
      <c r="G274" s="159"/>
      <c r="H274" s="159"/>
      <c r="I274" s="157"/>
      <c r="J274" s="159"/>
      <c r="K274" s="367"/>
      <c r="L274" s="392"/>
      <c r="M274" s="272"/>
    </row>
    <row r="275" spans="1:13" s="151" customFormat="1" ht="15.75" hidden="1">
      <c r="A275" s="208" t="s">
        <v>688</v>
      </c>
      <c r="B275" s="152"/>
      <c r="C275" s="153"/>
      <c r="D275" s="171"/>
      <c r="E275" s="173"/>
      <c r="F275" s="156"/>
      <c r="G275" s="159"/>
      <c r="H275" s="159"/>
      <c r="I275" s="157"/>
      <c r="J275" s="159"/>
      <c r="K275" s="367"/>
      <c r="L275" s="392"/>
      <c r="M275" s="272"/>
    </row>
    <row r="276" spans="1:13" s="151" customFormat="1" ht="15.75" hidden="1">
      <c r="A276" s="208" t="s">
        <v>688</v>
      </c>
      <c r="B276" s="152"/>
      <c r="C276" s="153"/>
      <c r="D276" s="171"/>
      <c r="E276" s="173"/>
      <c r="F276" s="156"/>
      <c r="G276" s="159"/>
      <c r="H276" s="159"/>
      <c r="I276" s="157"/>
      <c r="J276" s="159"/>
      <c r="K276" s="367"/>
      <c r="L276" s="392"/>
      <c r="M276" s="272"/>
    </row>
    <row r="277" spans="1:13" s="151" customFormat="1" ht="15.75" hidden="1">
      <c r="A277" s="208" t="s">
        <v>688</v>
      </c>
      <c r="B277" s="152"/>
      <c r="C277" s="153"/>
      <c r="D277" s="171"/>
      <c r="E277" s="173"/>
      <c r="F277" s="156"/>
      <c r="G277" s="159"/>
      <c r="H277" s="159"/>
      <c r="I277" s="157"/>
      <c r="J277" s="159"/>
      <c r="K277" s="367"/>
      <c r="L277" s="392"/>
      <c r="M277" s="272"/>
    </row>
    <row r="278" spans="1:13" s="151" customFormat="1" ht="15.75" hidden="1">
      <c r="A278" s="208" t="s">
        <v>688</v>
      </c>
      <c r="B278" s="152"/>
      <c r="C278" s="153"/>
      <c r="D278" s="171"/>
      <c r="E278" s="173"/>
      <c r="F278" s="156"/>
      <c r="G278" s="159"/>
      <c r="H278" s="159"/>
      <c r="I278" s="157"/>
      <c r="J278" s="159"/>
      <c r="K278" s="367"/>
      <c r="L278" s="392"/>
      <c r="M278" s="272"/>
    </row>
    <row r="279" spans="1:13" s="151" customFormat="1" ht="15.75" hidden="1">
      <c r="A279" s="208" t="s">
        <v>688</v>
      </c>
      <c r="B279" s="152"/>
      <c r="C279" s="153"/>
      <c r="D279" s="171"/>
      <c r="E279" s="173"/>
      <c r="F279" s="156"/>
      <c r="G279" s="159"/>
      <c r="H279" s="159"/>
      <c r="I279" s="157"/>
      <c r="J279" s="159"/>
      <c r="K279" s="367"/>
      <c r="L279" s="393"/>
      <c r="M279" s="272"/>
    </row>
    <row r="280" spans="1:13" hidden="1">
      <c r="A280" s="208" t="s">
        <v>688</v>
      </c>
      <c r="B280" s="152"/>
      <c r="C280" s="153"/>
      <c r="D280" s="171"/>
      <c r="E280" s="173"/>
      <c r="F280" s="156"/>
      <c r="G280" s="159"/>
      <c r="H280" s="159"/>
      <c r="I280" s="157"/>
      <c r="J280" s="159"/>
      <c r="K280" s="367"/>
      <c r="L280" s="392"/>
    </row>
    <row r="281" spans="1:13" s="151" customFormat="1" ht="15.75" hidden="1">
      <c r="A281" s="208" t="s">
        <v>688</v>
      </c>
      <c r="B281" s="198"/>
      <c r="C281" s="215"/>
      <c r="D281" s="226"/>
      <c r="E281" s="225"/>
      <c r="F281" s="218"/>
      <c r="G281" s="219"/>
      <c r="H281" s="219"/>
      <c r="I281" s="219"/>
      <c r="J281" s="219"/>
      <c r="K281" s="368"/>
      <c r="L281" s="392"/>
      <c r="M281" s="272"/>
    </row>
    <row r="282" spans="1:13" s="151" customFormat="1" ht="15.75" hidden="1">
      <c r="A282" s="208" t="s">
        <v>688</v>
      </c>
      <c r="B282" s="152"/>
      <c r="C282" s="153"/>
      <c r="D282" s="171"/>
      <c r="E282" s="173"/>
      <c r="F282" s="156"/>
      <c r="G282" s="161"/>
      <c r="H282" s="161"/>
      <c r="I282" s="157"/>
      <c r="J282" s="161"/>
      <c r="K282" s="367"/>
      <c r="L282" s="392"/>
      <c r="M282" s="272"/>
    </row>
    <row r="283" spans="1:13" s="151" customFormat="1" ht="15.75" hidden="1">
      <c r="A283" s="208" t="s">
        <v>688</v>
      </c>
      <c r="B283" s="152"/>
      <c r="C283" s="153"/>
      <c r="D283" s="171"/>
      <c r="E283" s="173"/>
      <c r="F283" s="156"/>
      <c r="G283" s="161"/>
      <c r="H283" s="161"/>
      <c r="I283" s="157"/>
      <c r="J283" s="161"/>
      <c r="K283" s="367"/>
      <c r="L283" s="392"/>
      <c r="M283" s="272"/>
    </row>
    <row r="284" spans="1:13" s="151" customFormat="1" ht="15.75" hidden="1">
      <c r="A284" s="208" t="s">
        <v>688</v>
      </c>
      <c r="B284" s="198"/>
      <c r="C284" s="215"/>
      <c r="D284" s="226"/>
      <c r="E284" s="225"/>
      <c r="F284" s="218"/>
      <c r="G284" s="219"/>
      <c r="H284" s="219"/>
      <c r="I284" s="219"/>
      <c r="J284" s="219"/>
      <c r="K284" s="368"/>
      <c r="L284" s="392"/>
      <c r="M284" s="272"/>
    </row>
    <row r="285" spans="1:13" s="151" customFormat="1" ht="15.75" hidden="1">
      <c r="A285" s="208" t="s">
        <v>688</v>
      </c>
      <c r="B285" s="152"/>
      <c r="C285" s="153"/>
      <c r="D285" s="171"/>
      <c r="E285" s="173"/>
      <c r="F285" s="156"/>
      <c r="G285" s="161"/>
      <c r="H285" s="161"/>
      <c r="I285" s="157"/>
      <c r="J285" s="161"/>
      <c r="K285" s="367"/>
      <c r="L285" s="393"/>
      <c r="M285" s="272"/>
    </row>
    <row r="286" spans="1:13" s="151" customFormat="1" ht="15.75" hidden="1">
      <c r="A286" s="208" t="s">
        <v>688</v>
      </c>
      <c r="B286" s="198"/>
      <c r="C286" s="215"/>
      <c r="D286" s="226"/>
      <c r="E286" s="225"/>
      <c r="F286" s="218"/>
      <c r="G286" s="219"/>
      <c r="H286" s="219"/>
      <c r="I286" s="219"/>
      <c r="J286" s="219"/>
      <c r="K286" s="368"/>
      <c r="L286" s="394"/>
      <c r="M286" s="272"/>
    </row>
    <row r="287" spans="1:13" hidden="1">
      <c r="A287" s="208" t="s">
        <v>688</v>
      </c>
      <c r="B287" s="152"/>
      <c r="C287" s="153"/>
      <c r="D287" s="171"/>
      <c r="E287" s="173"/>
      <c r="F287" s="156"/>
      <c r="G287" s="161"/>
      <c r="H287" s="161"/>
      <c r="I287" s="157"/>
      <c r="J287" s="161"/>
      <c r="K287" s="367"/>
      <c r="L287" s="394"/>
    </row>
    <row r="288" spans="1:13" s="151" customFormat="1" ht="15.75" hidden="1">
      <c r="A288" s="208" t="s">
        <v>688</v>
      </c>
      <c r="B288" s="152"/>
      <c r="C288" s="153"/>
      <c r="D288" s="171"/>
      <c r="E288" s="173"/>
      <c r="F288" s="156"/>
      <c r="G288" s="161"/>
      <c r="H288" s="161"/>
      <c r="I288" s="157"/>
      <c r="J288" s="161"/>
      <c r="K288" s="367"/>
      <c r="L288" s="393"/>
      <c r="M288" s="272"/>
    </row>
    <row r="289" spans="1:13" ht="15.75" hidden="1">
      <c r="A289" s="208" t="s">
        <v>688</v>
      </c>
      <c r="B289" s="198"/>
      <c r="C289" s="215"/>
      <c r="D289" s="226"/>
      <c r="E289" s="225"/>
      <c r="F289" s="218"/>
      <c r="G289" s="219"/>
      <c r="H289" s="219"/>
      <c r="I289" s="219"/>
      <c r="J289" s="219"/>
      <c r="K289" s="368"/>
      <c r="L289" s="394"/>
    </row>
    <row r="290" spans="1:13" s="151" customFormat="1" ht="15.75" hidden="1">
      <c r="A290" s="208" t="s">
        <v>688</v>
      </c>
      <c r="B290" s="152"/>
      <c r="C290" s="153"/>
      <c r="D290" s="171"/>
      <c r="E290" s="173"/>
      <c r="F290" s="156"/>
      <c r="G290" s="159"/>
      <c r="H290" s="159"/>
      <c r="I290" s="157"/>
      <c r="J290" s="159"/>
      <c r="K290" s="367"/>
      <c r="L290" s="393"/>
      <c r="M290" s="272"/>
    </row>
    <row r="291" spans="1:13" hidden="1">
      <c r="A291" s="208" t="s">
        <v>688</v>
      </c>
      <c r="B291" s="152"/>
      <c r="C291" s="153"/>
      <c r="D291" s="171"/>
      <c r="E291" s="173"/>
      <c r="F291" s="156"/>
      <c r="G291" s="159"/>
      <c r="H291" s="159"/>
      <c r="I291" s="157"/>
      <c r="J291" s="159"/>
      <c r="K291" s="367"/>
      <c r="L291" s="394"/>
    </row>
    <row r="292" spans="1:13" s="151" customFormat="1" ht="15.75" hidden="1">
      <c r="A292" s="208" t="s">
        <v>688</v>
      </c>
      <c r="B292" s="152"/>
      <c r="C292" s="153"/>
      <c r="D292" s="171"/>
      <c r="E292" s="173"/>
      <c r="F292" s="156"/>
      <c r="G292" s="159"/>
      <c r="H292" s="159"/>
      <c r="I292" s="157"/>
      <c r="J292" s="159"/>
      <c r="K292" s="367"/>
      <c r="L292" s="393"/>
      <c r="M292" s="272"/>
    </row>
    <row r="293" spans="1:13" ht="15.75" hidden="1">
      <c r="A293" s="208" t="s">
        <v>688</v>
      </c>
      <c r="B293" s="198"/>
      <c r="C293" s="215"/>
      <c r="D293" s="226"/>
      <c r="E293" s="225"/>
      <c r="F293" s="218"/>
      <c r="G293" s="219"/>
      <c r="H293" s="219"/>
      <c r="I293" s="219"/>
      <c r="J293" s="219"/>
      <c r="K293" s="368"/>
      <c r="L293" s="392"/>
    </row>
    <row r="294" spans="1:13" hidden="1">
      <c r="A294" s="208" t="s">
        <v>688</v>
      </c>
      <c r="B294" s="152"/>
      <c r="C294" s="153"/>
      <c r="D294" s="171"/>
      <c r="E294" s="173"/>
      <c r="F294" s="156"/>
      <c r="G294" s="161"/>
      <c r="H294" s="161"/>
      <c r="I294" s="157"/>
      <c r="J294" s="161"/>
      <c r="K294" s="367"/>
      <c r="L294" s="392"/>
    </row>
    <row r="295" spans="1:13" ht="15.75" hidden="1">
      <c r="A295" s="208" t="s">
        <v>688</v>
      </c>
      <c r="B295" s="454"/>
      <c r="C295" s="454"/>
      <c r="D295" s="454"/>
      <c r="E295" s="454"/>
      <c r="F295" s="149"/>
      <c r="G295" s="150"/>
      <c r="H295" s="150"/>
      <c r="I295" s="150"/>
      <c r="J295" s="150"/>
      <c r="K295" s="370"/>
      <c r="L295" s="392"/>
    </row>
    <row r="296" spans="1:13" ht="15.75" hidden="1">
      <c r="A296" s="208" t="s">
        <v>688</v>
      </c>
      <c r="B296" s="198"/>
      <c r="C296" s="215"/>
      <c r="D296" s="226"/>
      <c r="E296" s="225"/>
      <c r="F296" s="218"/>
      <c r="G296" s="219"/>
      <c r="H296" s="219"/>
      <c r="I296" s="219"/>
      <c r="J296" s="219"/>
      <c r="K296" s="368"/>
      <c r="L296" s="392"/>
    </row>
    <row r="297" spans="1:13" s="151" customFormat="1" ht="15.75" hidden="1">
      <c r="A297" s="208" t="s">
        <v>688</v>
      </c>
      <c r="B297" s="152"/>
      <c r="C297" s="153"/>
      <c r="D297" s="171"/>
      <c r="E297" s="173"/>
      <c r="F297" s="156"/>
      <c r="G297" s="159"/>
      <c r="H297" s="159"/>
      <c r="I297" s="157"/>
      <c r="J297" s="159"/>
      <c r="K297" s="367"/>
      <c r="L297" s="393"/>
      <c r="M297" s="272"/>
    </row>
    <row r="298" spans="1:13" hidden="1">
      <c r="A298" s="208" t="s">
        <v>688</v>
      </c>
      <c r="B298" s="152"/>
      <c r="C298" s="153"/>
      <c r="D298" s="171"/>
      <c r="E298" s="173"/>
      <c r="F298" s="156"/>
      <c r="G298" s="159"/>
      <c r="H298" s="159"/>
      <c r="I298" s="157"/>
      <c r="J298" s="159"/>
      <c r="K298" s="367"/>
      <c r="L298" s="394"/>
    </row>
    <row r="299" spans="1:13" s="151" customFormat="1" ht="15.75" hidden="1">
      <c r="A299" s="208" t="s">
        <v>688</v>
      </c>
      <c r="B299" s="152"/>
      <c r="C299" s="153"/>
      <c r="D299" s="171"/>
      <c r="E299" s="173"/>
      <c r="F299" s="156"/>
      <c r="G299" s="159"/>
      <c r="H299" s="159"/>
      <c r="I299" s="157"/>
      <c r="J299" s="159"/>
      <c r="K299" s="367"/>
      <c r="L299" s="393"/>
      <c r="M299" s="272"/>
    </row>
    <row r="300" spans="1:13" ht="15.75" hidden="1">
      <c r="A300" s="208" t="s">
        <v>688</v>
      </c>
      <c r="B300" s="198"/>
      <c r="C300" s="215"/>
      <c r="D300" s="226"/>
      <c r="E300" s="225"/>
      <c r="F300" s="218"/>
      <c r="G300" s="219"/>
      <c r="H300" s="219"/>
      <c r="I300" s="219"/>
      <c r="J300" s="219"/>
      <c r="K300" s="368"/>
      <c r="L300" s="394"/>
    </row>
    <row r="301" spans="1:13" s="151" customFormat="1" ht="15.75" hidden="1">
      <c r="A301" s="208" t="s">
        <v>688</v>
      </c>
      <c r="B301" s="152"/>
      <c r="C301" s="153"/>
      <c r="D301" s="171"/>
      <c r="E301" s="173"/>
      <c r="F301" s="156"/>
      <c r="G301" s="161"/>
      <c r="H301" s="161"/>
      <c r="I301" s="157"/>
      <c r="J301" s="161"/>
      <c r="K301" s="367"/>
      <c r="L301" s="396"/>
      <c r="M301" s="272"/>
    </row>
    <row r="302" spans="1:13" s="151" customFormat="1" ht="15.75" hidden="1">
      <c r="A302" s="208" t="s">
        <v>688</v>
      </c>
      <c r="B302" s="198"/>
      <c r="C302" s="215"/>
      <c r="D302" s="226"/>
      <c r="E302" s="225"/>
      <c r="F302" s="218"/>
      <c r="G302" s="219"/>
      <c r="H302" s="219"/>
      <c r="I302" s="219"/>
      <c r="J302" s="219"/>
      <c r="K302" s="368"/>
      <c r="L302" s="393"/>
      <c r="M302" s="272"/>
    </row>
    <row r="303" spans="1:13" hidden="1">
      <c r="A303" s="208" t="s">
        <v>688</v>
      </c>
      <c r="B303" s="152"/>
      <c r="C303" s="153"/>
      <c r="D303" s="171"/>
      <c r="E303" s="173"/>
      <c r="F303" s="156"/>
      <c r="G303" s="161"/>
      <c r="H303" s="161"/>
      <c r="I303" s="157"/>
      <c r="J303" s="161"/>
      <c r="K303" s="367"/>
      <c r="L303" s="392"/>
    </row>
    <row r="304" spans="1:13" hidden="1">
      <c r="A304" s="208" t="s">
        <v>688</v>
      </c>
      <c r="B304" s="152"/>
      <c r="C304" s="153"/>
      <c r="D304" s="171"/>
      <c r="E304" s="173"/>
      <c r="F304" s="156"/>
      <c r="G304" s="161"/>
      <c r="H304" s="161"/>
      <c r="I304" s="157"/>
      <c r="J304" s="161"/>
      <c r="K304" s="367"/>
      <c r="L304" s="392"/>
    </row>
    <row r="305" spans="1:13" ht="15.75" hidden="1">
      <c r="A305" s="208" t="s">
        <v>688</v>
      </c>
      <c r="B305" s="198"/>
      <c r="C305" s="215"/>
      <c r="D305" s="226"/>
      <c r="E305" s="225"/>
      <c r="F305" s="218"/>
      <c r="G305" s="219"/>
      <c r="H305" s="219"/>
      <c r="I305" s="219"/>
      <c r="J305" s="219"/>
      <c r="K305" s="368"/>
      <c r="L305" s="392"/>
    </row>
    <row r="306" spans="1:13" s="151" customFormat="1" ht="15.75" hidden="1">
      <c r="A306" s="208" t="s">
        <v>688</v>
      </c>
      <c r="B306" s="152"/>
      <c r="C306" s="153"/>
      <c r="D306" s="171"/>
      <c r="E306" s="173"/>
      <c r="F306" s="156"/>
      <c r="G306" s="161"/>
      <c r="H306" s="161"/>
      <c r="I306" s="157"/>
      <c r="J306" s="161"/>
      <c r="K306" s="367"/>
      <c r="L306" s="393"/>
      <c r="M306" s="272"/>
    </row>
    <row r="307" spans="1:13" ht="15.75" hidden="1">
      <c r="A307" s="208" t="s">
        <v>688</v>
      </c>
      <c r="B307" s="465"/>
      <c r="C307" s="465"/>
      <c r="D307" s="465"/>
      <c r="E307" s="465"/>
      <c r="F307" s="362"/>
      <c r="G307" s="148"/>
      <c r="H307" s="148"/>
      <c r="I307" s="148"/>
      <c r="J307" s="148"/>
      <c r="K307" s="382"/>
      <c r="L307" s="394"/>
    </row>
    <row r="308" spans="1:13" ht="15.75" hidden="1">
      <c r="A308" s="208" t="s">
        <v>689</v>
      </c>
      <c r="B308" s="454"/>
      <c r="C308" s="454"/>
      <c r="D308" s="454"/>
      <c r="E308" s="454"/>
      <c r="F308" s="149"/>
      <c r="G308" s="150"/>
      <c r="H308" s="150"/>
      <c r="I308" s="150"/>
      <c r="J308" s="150"/>
      <c r="K308" s="370"/>
      <c r="L308" s="406"/>
    </row>
    <row r="309" spans="1:13" ht="15.75" hidden="1">
      <c r="A309" s="208" t="s">
        <v>689</v>
      </c>
      <c r="B309" s="215"/>
      <c r="C309" s="215"/>
      <c r="D309" s="226"/>
      <c r="E309" s="217"/>
      <c r="F309" s="218"/>
      <c r="G309" s="219"/>
      <c r="H309" s="219"/>
      <c r="I309" s="219"/>
      <c r="J309" s="219"/>
      <c r="K309" s="368"/>
      <c r="L309" s="396"/>
    </row>
    <row r="310" spans="1:13" s="160" customFormat="1" ht="15.75" hidden="1">
      <c r="A310" s="208" t="s">
        <v>689</v>
      </c>
      <c r="B310" s="153"/>
      <c r="C310" s="153"/>
      <c r="D310" s="171"/>
      <c r="E310" s="173"/>
      <c r="F310" s="156"/>
      <c r="G310" s="159"/>
      <c r="H310" s="159"/>
      <c r="I310" s="157"/>
      <c r="J310" s="159"/>
      <c r="K310" s="367"/>
      <c r="L310" s="393"/>
      <c r="M310" s="274"/>
    </row>
    <row r="311" spans="1:13" s="160" customFormat="1" ht="15.75" hidden="1">
      <c r="A311" s="208" t="s">
        <v>689</v>
      </c>
      <c r="B311" s="215"/>
      <c r="C311" s="215"/>
      <c r="D311" s="226"/>
      <c r="E311" s="225"/>
      <c r="F311" s="218"/>
      <c r="G311" s="219"/>
      <c r="H311" s="219"/>
      <c r="I311" s="219"/>
      <c r="J311" s="219"/>
      <c r="K311" s="368"/>
      <c r="L311" s="394"/>
      <c r="M311" s="274"/>
    </row>
    <row r="312" spans="1:13" s="160" customFormat="1" ht="15.75" hidden="1">
      <c r="A312" s="208" t="s">
        <v>689</v>
      </c>
      <c r="B312" s="153"/>
      <c r="C312" s="153"/>
      <c r="D312" s="171"/>
      <c r="E312" s="173"/>
      <c r="F312" s="156"/>
      <c r="G312" s="161"/>
      <c r="H312" s="161"/>
      <c r="I312" s="157"/>
      <c r="J312" s="161"/>
      <c r="K312" s="367"/>
      <c r="L312" s="393"/>
      <c r="M312" s="274"/>
    </row>
    <row r="313" spans="1:13" s="160" customFormat="1" ht="15.75" hidden="1">
      <c r="A313" s="208" t="s">
        <v>689</v>
      </c>
      <c r="B313" s="215"/>
      <c r="C313" s="215"/>
      <c r="D313" s="226"/>
      <c r="E313" s="225"/>
      <c r="F313" s="218"/>
      <c r="G313" s="219"/>
      <c r="H313" s="219"/>
      <c r="I313" s="219"/>
      <c r="J313" s="219"/>
      <c r="K313" s="368"/>
      <c r="L313" s="394"/>
      <c r="M313" s="274"/>
    </row>
    <row r="314" spans="1:13" s="160" customFormat="1" hidden="1">
      <c r="A314" s="208" t="s">
        <v>689</v>
      </c>
      <c r="B314" s="153"/>
      <c r="C314" s="153"/>
      <c r="D314" s="171"/>
      <c r="E314" s="173"/>
      <c r="F314" s="156"/>
      <c r="G314" s="159"/>
      <c r="H314" s="159"/>
      <c r="I314" s="157"/>
      <c r="J314" s="159"/>
      <c r="K314" s="367"/>
      <c r="L314" s="394"/>
      <c r="M314" s="274"/>
    </row>
    <row r="315" spans="1:13" s="160" customFormat="1" ht="15.75" hidden="1">
      <c r="A315" s="208" t="s">
        <v>689</v>
      </c>
      <c r="B315" s="153"/>
      <c r="C315" s="153"/>
      <c r="D315" s="171"/>
      <c r="E315" s="173"/>
      <c r="F315" s="156"/>
      <c r="G315" s="159"/>
      <c r="H315" s="159"/>
      <c r="I315" s="157"/>
      <c r="J315" s="159"/>
      <c r="K315" s="367"/>
      <c r="L315" s="393"/>
      <c r="M315" s="274"/>
    </row>
    <row r="316" spans="1:13" s="160" customFormat="1" ht="15.75" hidden="1">
      <c r="A316" s="208" t="s">
        <v>689</v>
      </c>
      <c r="B316" s="215"/>
      <c r="C316" s="215"/>
      <c r="D316" s="226"/>
      <c r="E316" s="225"/>
      <c r="F316" s="218"/>
      <c r="G316" s="219"/>
      <c r="H316" s="219"/>
      <c r="I316" s="219"/>
      <c r="J316" s="219"/>
      <c r="K316" s="368"/>
      <c r="L316" s="394"/>
      <c r="M316" s="274"/>
    </row>
    <row r="317" spans="1:13" s="160" customFormat="1" ht="15.75" hidden="1">
      <c r="A317" s="208" t="s">
        <v>689</v>
      </c>
      <c r="B317" s="153"/>
      <c r="C317" s="153"/>
      <c r="D317" s="171"/>
      <c r="E317" s="173"/>
      <c r="F317" s="156"/>
      <c r="G317" s="159"/>
      <c r="H317" s="159"/>
      <c r="I317" s="157"/>
      <c r="J317" s="159"/>
      <c r="K317" s="367"/>
      <c r="L317" s="393"/>
      <c r="M317" s="274"/>
    </row>
    <row r="318" spans="1:13" s="160" customFormat="1" hidden="1">
      <c r="A318" s="208" t="s">
        <v>689</v>
      </c>
      <c r="B318" s="153"/>
      <c r="C318" s="153"/>
      <c r="D318" s="171"/>
      <c r="E318" s="173"/>
      <c r="F318" s="156"/>
      <c r="G318" s="159"/>
      <c r="H318" s="159"/>
      <c r="I318" s="157"/>
      <c r="J318" s="159"/>
      <c r="K318" s="367"/>
      <c r="L318" s="394"/>
      <c r="M318" s="274"/>
    </row>
    <row r="319" spans="1:13" s="160" customFormat="1" ht="15.75" hidden="1">
      <c r="A319" s="208" t="s">
        <v>689</v>
      </c>
      <c r="B319" s="153"/>
      <c r="C319" s="153"/>
      <c r="D319" s="171"/>
      <c r="E319" s="173"/>
      <c r="F319" s="156"/>
      <c r="G319" s="159"/>
      <c r="H319" s="159"/>
      <c r="I319" s="157"/>
      <c r="J319" s="159"/>
      <c r="K319" s="367"/>
      <c r="L319" s="393"/>
      <c r="M319" s="274"/>
    </row>
    <row r="320" spans="1:13" s="160" customFormat="1" ht="15.75" hidden="1">
      <c r="A320" s="208" t="s">
        <v>689</v>
      </c>
      <c r="B320" s="215"/>
      <c r="C320" s="215"/>
      <c r="D320" s="226"/>
      <c r="E320" s="225"/>
      <c r="F320" s="218"/>
      <c r="G320" s="219"/>
      <c r="H320" s="219"/>
      <c r="I320" s="219"/>
      <c r="J320" s="219"/>
      <c r="K320" s="368"/>
      <c r="L320" s="394"/>
      <c r="M320" s="274"/>
    </row>
    <row r="321" spans="1:12" ht="15.75" hidden="1">
      <c r="A321" s="208" t="s">
        <v>689</v>
      </c>
      <c r="B321" s="153"/>
      <c r="C321" s="153"/>
      <c r="D321" s="171"/>
      <c r="E321" s="173"/>
      <c r="F321" s="156"/>
      <c r="G321" s="159"/>
      <c r="H321" s="159"/>
      <c r="I321" s="157"/>
      <c r="J321" s="159"/>
      <c r="K321" s="367"/>
      <c r="L321" s="393"/>
    </row>
    <row r="322" spans="1:12" hidden="1">
      <c r="A322" s="208" t="s">
        <v>689</v>
      </c>
      <c r="B322" s="153"/>
      <c r="C322" s="153"/>
      <c r="D322" s="171"/>
      <c r="E322" s="173"/>
      <c r="F322" s="156"/>
      <c r="G322" s="159"/>
      <c r="H322" s="159"/>
      <c r="I322" s="157"/>
      <c r="J322" s="159"/>
      <c r="K322" s="367"/>
      <c r="L322" s="392"/>
    </row>
    <row r="323" spans="1:12" hidden="1">
      <c r="A323" s="208" t="s">
        <v>689</v>
      </c>
      <c r="B323" s="153"/>
      <c r="C323" s="153"/>
      <c r="D323" s="171"/>
      <c r="E323" s="173"/>
      <c r="F323" s="156"/>
      <c r="G323" s="159"/>
      <c r="H323" s="159"/>
      <c r="I323" s="157"/>
      <c r="J323" s="159"/>
      <c r="K323" s="367"/>
      <c r="L323" s="392"/>
    </row>
    <row r="324" spans="1:12" hidden="1">
      <c r="A324" s="208" t="s">
        <v>689</v>
      </c>
      <c r="B324" s="153"/>
      <c r="C324" s="153"/>
      <c r="D324" s="171"/>
      <c r="E324" s="173"/>
      <c r="F324" s="156"/>
      <c r="G324" s="159"/>
      <c r="H324" s="159"/>
      <c r="I324" s="157"/>
      <c r="J324" s="159"/>
      <c r="K324" s="367"/>
      <c r="L324" s="392"/>
    </row>
    <row r="325" spans="1:12" ht="15.75" hidden="1">
      <c r="A325" s="208" t="s">
        <v>689</v>
      </c>
      <c r="B325" s="153"/>
      <c r="C325" s="153"/>
      <c r="D325" s="171"/>
      <c r="E325" s="173"/>
      <c r="F325" s="156"/>
      <c r="G325" s="159"/>
      <c r="H325" s="159"/>
      <c r="I325" s="157"/>
      <c r="J325" s="159"/>
      <c r="K325" s="367"/>
      <c r="L325" s="393"/>
    </row>
    <row r="326" spans="1:12" ht="15.75" hidden="1">
      <c r="A326" s="208" t="s">
        <v>689</v>
      </c>
      <c r="B326" s="215"/>
      <c r="C326" s="215"/>
      <c r="D326" s="226"/>
      <c r="E326" s="225"/>
      <c r="F326" s="218"/>
      <c r="G326" s="219"/>
      <c r="H326" s="219"/>
      <c r="I326" s="219"/>
      <c r="J326" s="219"/>
      <c r="K326" s="368"/>
      <c r="L326" s="392"/>
    </row>
    <row r="327" spans="1:12" ht="15.75" hidden="1">
      <c r="A327" s="208" t="s">
        <v>689</v>
      </c>
      <c r="B327" s="153"/>
      <c r="C327" s="153"/>
      <c r="D327" s="171"/>
      <c r="E327" s="173"/>
      <c r="F327" s="156"/>
      <c r="G327" s="159"/>
      <c r="H327" s="159"/>
      <c r="I327" s="157"/>
      <c r="J327" s="159"/>
      <c r="K327" s="367"/>
      <c r="L327" s="393"/>
    </row>
    <row r="328" spans="1:12" hidden="1">
      <c r="A328" s="208" t="s">
        <v>689</v>
      </c>
      <c r="B328" s="153"/>
      <c r="C328" s="153"/>
      <c r="D328" s="171"/>
      <c r="E328" s="173"/>
      <c r="F328" s="156"/>
      <c r="G328" s="159"/>
      <c r="H328" s="159"/>
      <c r="I328" s="157"/>
      <c r="J328" s="159"/>
      <c r="K328" s="367"/>
      <c r="L328" s="392"/>
    </row>
    <row r="329" spans="1:12" hidden="1">
      <c r="A329" s="208" t="s">
        <v>689</v>
      </c>
      <c r="B329" s="153"/>
      <c r="C329" s="153"/>
      <c r="D329" s="171"/>
      <c r="E329" s="173"/>
      <c r="F329" s="156"/>
      <c r="G329" s="159"/>
      <c r="H329" s="159"/>
      <c r="I329" s="157"/>
      <c r="J329" s="159"/>
      <c r="K329" s="367"/>
      <c r="L329" s="392"/>
    </row>
    <row r="330" spans="1:12" ht="15.75" hidden="1">
      <c r="A330" s="208" t="s">
        <v>689</v>
      </c>
      <c r="B330" s="153"/>
      <c r="C330" s="153"/>
      <c r="D330" s="171"/>
      <c r="E330" s="173"/>
      <c r="F330" s="156"/>
      <c r="G330" s="159"/>
      <c r="H330" s="159"/>
      <c r="I330" s="157"/>
      <c r="J330" s="159"/>
      <c r="K330" s="367"/>
      <c r="L330" s="393"/>
    </row>
    <row r="331" spans="1:12" hidden="1">
      <c r="A331" s="208" t="s">
        <v>689</v>
      </c>
      <c r="B331" s="153"/>
      <c r="C331" s="153"/>
      <c r="D331" s="171"/>
      <c r="E331" s="173"/>
      <c r="F331" s="156"/>
      <c r="G331" s="159"/>
      <c r="H331" s="159"/>
      <c r="I331" s="157"/>
      <c r="J331" s="159"/>
      <c r="K331" s="367"/>
      <c r="L331" s="392"/>
    </row>
    <row r="332" spans="1:12" hidden="1">
      <c r="A332" s="208" t="s">
        <v>689</v>
      </c>
      <c r="B332" s="153"/>
      <c r="C332" s="153"/>
      <c r="D332" s="171"/>
      <c r="E332" s="173"/>
      <c r="F332" s="156"/>
      <c r="G332" s="159"/>
      <c r="H332" s="159"/>
      <c r="I332" s="157"/>
      <c r="J332" s="159"/>
      <c r="K332" s="367"/>
      <c r="L332" s="392"/>
    </row>
    <row r="333" spans="1:12" hidden="1">
      <c r="A333" s="208" t="s">
        <v>689</v>
      </c>
      <c r="B333" s="153"/>
      <c r="C333" s="153"/>
      <c r="D333" s="171"/>
      <c r="E333" s="173"/>
      <c r="F333" s="156"/>
      <c r="G333" s="159"/>
      <c r="H333" s="159"/>
      <c r="I333" s="157"/>
      <c r="J333" s="159"/>
      <c r="K333" s="367"/>
      <c r="L333" s="392"/>
    </row>
    <row r="334" spans="1:12" ht="15.75" hidden="1">
      <c r="A334" s="208" t="s">
        <v>689</v>
      </c>
      <c r="B334" s="153"/>
      <c r="C334" s="153"/>
      <c r="D334" s="171"/>
      <c r="E334" s="173"/>
      <c r="F334" s="156"/>
      <c r="G334" s="159"/>
      <c r="H334" s="159"/>
      <c r="I334" s="157"/>
      <c r="J334" s="159"/>
      <c r="K334" s="367"/>
      <c r="L334" s="393"/>
    </row>
    <row r="335" spans="1:12" ht="15.75" hidden="1">
      <c r="A335" s="208" t="s">
        <v>689</v>
      </c>
      <c r="B335" s="215"/>
      <c r="C335" s="215"/>
      <c r="D335" s="226"/>
      <c r="E335" s="225"/>
      <c r="F335" s="218"/>
      <c r="G335" s="219"/>
      <c r="H335" s="219"/>
      <c r="I335" s="219"/>
      <c r="J335" s="219"/>
      <c r="K335" s="368"/>
      <c r="L335" s="392"/>
    </row>
    <row r="336" spans="1:12" hidden="1">
      <c r="A336" s="208" t="s">
        <v>689</v>
      </c>
      <c r="B336" s="153"/>
      <c r="C336" s="153"/>
      <c r="D336" s="171"/>
      <c r="E336" s="173"/>
      <c r="F336" s="156"/>
      <c r="G336" s="159"/>
      <c r="H336" s="159"/>
      <c r="I336" s="157"/>
      <c r="J336" s="159"/>
      <c r="K336" s="367"/>
      <c r="L336" s="392"/>
    </row>
    <row r="337" spans="1:12" hidden="1">
      <c r="A337" s="208" t="s">
        <v>689</v>
      </c>
      <c r="B337" s="153"/>
      <c r="C337" s="153"/>
      <c r="D337" s="171"/>
      <c r="E337" s="173"/>
      <c r="F337" s="156"/>
      <c r="G337" s="159"/>
      <c r="H337" s="159"/>
      <c r="I337" s="157"/>
      <c r="J337" s="159"/>
      <c r="K337" s="367"/>
      <c r="L337" s="392"/>
    </row>
    <row r="338" spans="1:12" hidden="1">
      <c r="A338" s="208" t="s">
        <v>689</v>
      </c>
      <c r="B338" s="153"/>
      <c r="C338" s="153"/>
      <c r="D338" s="171"/>
      <c r="E338" s="173"/>
      <c r="F338" s="156"/>
      <c r="G338" s="159"/>
      <c r="H338" s="159"/>
      <c r="I338" s="157"/>
      <c r="J338" s="159"/>
      <c r="K338" s="367"/>
      <c r="L338" s="392"/>
    </row>
    <row r="339" spans="1:12" hidden="1">
      <c r="A339" s="208" t="s">
        <v>689</v>
      </c>
      <c r="B339" s="153"/>
      <c r="C339" s="153"/>
      <c r="D339" s="171"/>
      <c r="E339" s="173"/>
      <c r="F339" s="156"/>
      <c r="G339" s="159"/>
      <c r="H339" s="159"/>
      <c r="I339" s="157"/>
      <c r="J339" s="159"/>
      <c r="K339" s="367"/>
      <c r="L339" s="392"/>
    </row>
    <row r="340" spans="1:12" hidden="1">
      <c r="A340" s="208" t="s">
        <v>689</v>
      </c>
      <c r="B340" s="153"/>
      <c r="C340" s="153"/>
      <c r="D340" s="171"/>
      <c r="E340" s="173"/>
      <c r="F340" s="156"/>
      <c r="G340" s="159"/>
      <c r="H340" s="159"/>
      <c r="I340" s="157"/>
      <c r="J340" s="159"/>
      <c r="K340" s="367"/>
      <c r="L340" s="392"/>
    </row>
    <row r="341" spans="1:12" ht="15.75" hidden="1">
      <c r="A341" s="208" t="s">
        <v>689</v>
      </c>
      <c r="B341" s="215"/>
      <c r="C341" s="215"/>
      <c r="D341" s="226"/>
      <c r="E341" s="225"/>
      <c r="F341" s="218"/>
      <c r="G341" s="219"/>
      <c r="H341" s="219"/>
      <c r="I341" s="219"/>
      <c r="J341" s="219"/>
      <c r="K341" s="368"/>
      <c r="L341" s="393"/>
    </row>
    <row r="342" spans="1:12" hidden="1">
      <c r="A342" s="208" t="s">
        <v>689</v>
      </c>
      <c r="B342" s="153"/>
      <c r="C342" s="153"/>
      <c r="D342" s="171"/>
      <c r="E342" s="173"/>
      <c r="F342" s="156"/>
      <c r="G342" s="161"/>
      <c r="H342" s="161"/>
      <c r="I342" s="157"/>
      <c r="J342" s="161"/>
      <c r="K342" s="367"/>
      <c r="L342" s="392"/>
    </row>
    <row r="343" spans="1:12" hidden="1">
      <c r="A343" s="208" t="s">
        <v>689</v>
      </c>
      <c r="B343" s="153"/>
      <c r="C343" s="153"/>
      <c r="D343" s="171"/>
      <c r="E343" s="173"/>
      <c r="F343" s="156"/>
      <c r="G343" s="161"/>
      <c r="H343" s="161"/>
      <c r="I343" s="157"/>
      <c r="J343" s="161"/>
      <c r="K343" s="367"/>
      <c r="L343" s="392"/>
    </row>
    <row r="344" spans="1:12" ht="15.75" hidden="1">
      <c r="A344" s="208" t="s">
        <v>689</v>
      </c>
      <c r="B344" s="215"/>
      <c r="C344" s="215"/>
      <c r="D344" s="226"/>
      <c r="E344" s="225"/>
      <c r="F344" s="218"/>
      <c r="G344" s="219"/>
      <c r="H344" s="219"/>
      <c r="I344" s="219"/>
      <c r="J344" s="219"/>
      <c r="K344" s="368"/>
      <c r="L344" s="392"/>
    </row>
    <row r="345" spans="1:12" hidden="1">
      <c r="A345" s="208" t="s">
        <v>689</v>
      </c>
      <c r="B345" s="153"/>
      <c r="C345" s="153"/>
      <c r="D345" s="171"/>
      <c r="E345" s="173"/>
      <c r="F345" s="156"/>
      <c r="G345" s="161"/>
      <c r="H345" s="161"/>
      <c r="I345" s="157"/>
      <c r="J345" s="161"/>
      <c r="K345" s="367"/>
      <c r="L345" s="392"/>
    </row>
    <row r="346" spans="1:12" ht="15.75" hidden="1">
      <c r="A346" s="208" t="s">
        <v>689</v>
      </c>
      <c r="B346" s="215"/>
      <c r="C346" s="215"/>
      <c r="D346" s="226"/>
      <c r="E346" s="225"/>
      <c r="F346" s="218"/>
      <c r="G346" s="219"/>
      <c r="H346" s="219"/>
      <c r="I346" s="219"/>
      <c r="J346" s="219"/>
      <c r="K346" s="368"/>
      <c r="L346" s="392"/>
    </row>
    <row r="347" spans="1:12" hidden="1">
      <c r="A347" s="208" t="s">
        <v>689</v>
      </c>
      <c r="B347" s="153"/>
      <c r="C347" s="153"/>
      <c r="D347" s="171"/>
      <c r="E347" s="173"/>
      <c r="F347" s="156"/>
      <c r="G347" s="161"/>
      <c r="H347" s="161"/>
      <c r="I347" s="157"/>
      <c r="J347" s="161"/>
      <c r="K347" s="367"/>
      <c r="L347" s="392"/>
    </row>
    <row r="348" spans="1:12" ht="15.75" hidden="1">
      <c r="A348" s="208" t="s">
        <v>689</v>
      </c>
      <c r="B348" s="215"/>
      <c r="C348" s="215"/>
      <c r="D348" s="226"/>
      <c r="E348" s="225"/>
      <c r="F348" s="218"/>
      <c r="G348" s="219"/>
      <c r="H348" s="219"/>
      <c r="I348" s="219"/>
      <c r="J348" s="219"/>
      <c r="K348" s="368"/>
      <c r="L348" s="392"/>
    </row>
    <row r="349" spans="1:12" hidden="1">
      <c r="A349" s="208" t="s">
        <v>689</v>
      </c>
      <c r="B349" s="153"/>
      <c r="C349" s="153"/>
      <c r="D349" s="171"/>
      <c r="E349" s="173"/>
      <c r="F349" s="156"/>
      <c r="G349" s="159"/>
      <c r="H349" s="159"/>
      <c r="I349" s="157"/>
      <c r="J349" s="159"/>
      <c r="K349" s="367"/>
      <c r="L349" s="392"/>
    </row>
    <row r="350" spans="1:12" hidden="1">
      <c r="A350" s="208" t="s">
        <v>689</v>
      </c>
      <c r="B350" s="153"/>
      <c r="C350" s="153"/>
      <c r="D350" s="171"/>
      <c r="E350" s="173"/>
      <c r="F350" s="156"/>
      <c r="G350" s="159"/>
      <c r="H350" s="159"/>
      <c r="I350" s="157"/>
      <c r="J350" s="159"/>
      <c r="K350" s="367"/>
      <c r="L350" s="392"/>
    </row>
    <row r="351" spans="1:12" ht="15.75" hidden="1">
      <c r="A351" s="208" t="s">
        <v>689</v>
      </c>
      <c r="B351" s="153"/>
      <c r="C351" s="153"/>
      <c r="D351" s="171"/>
      <c r="E351" s="173"/>
      <c r="F351" s="156"/>
      <c r="G351" s="159"/>
      <c r="H351" s="159"/>
      <c r="I351" s="157"/>
      <c r="J351" s="159"/>
      <c r="K351" s="367"/>
      <c r="L351" s="393"/>
    </row>
    <row r="352" spans="1:12" hidden="1">
      <c r="A352" s="208" t="s">
        <v>689</v>
      </c>
      <c r="B352" s="153"/>
      <c r="C352" s="153"/>
      <c r="D352" s="171"/>
      <c r="E352" s="173"/>
      <c r="F352" s="156"/>
      <c r="G352" s="159"/>
      <c r="H352" s="159"/>
      <c r="I352" s="157"/>
      <c r="J352" s="159"/>
      <c r="K352" s="367"/>
      <c r="L352" s="394"/>
    </row>
    <row r="353" spans="1:12" ht="15.75" hidden="1">
      <c r="A353" s="208" t="s">
        <v>689</v>
      </c>
      <c r="B353" s="215"/>
      <c r="C353" s="215"/>
      <c r="D353" s="226"/>
      <c r="E353" s="225"/>
      <c r="F353" s="218"/>
      <c r="G353" s="219"/>
      <c r="H353" s="219"/>
      <c r="I353" s="219"/>
      <c r="J353" s="219"/>
      <c r="K353" s="368"/>
      <c r="L353" s="393"/>
    </row>
    <row r="354" spans="1:12" hidden="1">
      <c r="A354" s="208" t="s">
        <v>689</v>
      </c>
      <c r="B354" s="153"/>
      <c r="C354" s="153"/>
      <c r="D354" s="171"/>
      <c r="E354" s="173"/>
      <c r="F354" s="156"/>
      <c r="G354" s="161"/>
      <c r="H354" s="161"/>
      <c r="I354" s="157"/>
      <c r="J354" s="161"/>
      <c r="K354" s="367"/>
      <c r="L354" s="392"/>
    </row>
    <row r="355" spans="1:12" ht="15.75" hidden="1">
      <c r="A355" s="208" t="s">
        <v>689</v>
      </c>
      <c r="B355" s="215"/>
      <c r="C355" s="215"/>
      <c r="D355" s="226"/>
      <c r="E355" s="225"/>
      <c r="F355" s="218"/>
      <c r="G355" s="219"/>
      <c r="H355" s="219"/>
      <c r="I355" s="219"/>
      <c r="J355" s="219"/>
      <c r="K355" s="368"/>
      <c r="L355" s="392"/>
    </row>
    <row r="356" spans="1:12" hidden="1">
      <c r="A356" s="208" t="s">
        <v>689</v>
      </c>
      <c r="B356" s="153"/>
      <c r="C356" s="153"/>
      <c r="D356" s="171"/>
      <c r="E356" s="173"/>
      <c r="F356" s="156"/>
      <c r="G356" s="161"/>
      <c r="H356" s="161"/>
      <c r="I356" s="157"/>
      <c r="J356" s="161"/>
      <c r="K356" s="367"/>
      <c r="L356" s="392"/>
    </row>
    <row r="357" spans="1:12" ht="15.75" hidden="1">
      <c r="A357" s="208" t="s">
        <v>689</v>
      </c>
      <c r="B357" s="459"/>
      <c r="C357" s="459"/>
      <c r="D357" s="459"/>
      <c r="E357" s="459"/>
      <c r="F357" s="149"/>
      <c r="G357" s="150"/>
      <c r="H357" s="150"/>
      <c r="I357" s="150"/>
      <c r="J357" s="150"/>
      <c r="K357" s="370"/>
      <c r="L357" s="392"/>
    </row>
    <row r="358" spans="1:12" ht="15.75" hidden="1">
      <c r="A358" s="208" t="s">
        <v>689</v>
      </c>
      <c r="B358" s="198"/>
      <c r="C358" s="215"/>
      <c r="D358" s="226"/>
      <c r="E358" s="225"/>
      <c r="F358" s="218"/>
      <c r="G358" s="219"/>
      <c r="H358" s="219"/>
      <c r="I358" s="219"/>
      <c r="J358" s="219"/>
      <c r="K358" s="368"/>
      <c r="L358" s="392"/>
    </row>
    <row r="359" spans="1:12" hidden="1">
      <c r="A359" s="208" t="s">
        <v>689</v>
      </c>
      <c r="B359" s="152"/>
      <c r="C359" s="153"/>
      <c r="D359" s="171"/>
      <c r="E359" s="173"/>
      <c r="F359" s="156"/>
      <c r="G359" s="159"/>
      <c r="H359" s="159"/>
      <c r="I359" s="157"/>
      <c r="J359" s="159"/>
      <c r="K359" s="367"/>
      <c r="L359" s="392"/>
    </row>
    <row r="360" spans="1:12" hidden="1">
      <c r="A360" s="208" t="s">
        <v>689</v>
      </c>
      <c r="B360" s="152"/>
      <c r="C360" s="153"/>
      <c r="D360" s="171"/>
      <c r="E360" s="173"/>
      <c r="F360" s="156"/>
      <c r="G360" s="159"/>
      <c r="H360" s="159"/>
      <c r="I360" s="157"/>
      <c r="J360" s="159"/>
      <c r="K360" s="367"/>
      <c r="L360" s="392"/>
    </row>
    <row r="361" spans="1:12" ht="15.75" hidden="1">
      <c r="A361" s="208" t="s">
        <v>689</v>
      </c>
      <c r="B361" s="152"/>
      <c r="C361" s="153"/>
      <c r="D361" s="171"/>
      <c r="E361" s="173"/>
      <c r="F361" s="156"/>
      <c r="G361" s="159"/>
      <c r="H361" s="159"/>
      <c r="I361" s="157"/>
      <c r="J361" s="159"/>
      <c r="K361" s="367"/>
      <c r="L361" s="393"/>
    </row>
    <row r="362" spans="1:12" ht="15.75" hidden="1">
      <c r="A362" s="208" t="s">
        <v>689</v>
      </c>
      <c r="B362" s="198"/>
      <c r="C362" s="215"/>
      <c r="D362" s="226"/>
      <c r="E362" s="225"/>
      <c r="F362" s="218"/>
      <c r="G362" s="219"/>
      <c r="H362" s="219"/>
      <c r="I362" s="219"/>
      <c r="J362" s="219"/>
      <c r="K362" s="368"/>
      <c r="L362" s="392"/>
    </row>
    <row r="363" spans="1:12" hidden="1">
      <c r="A363" s="208" t="s">
        <v>689</v>
      </c>
      <c r="B363" s="152"/>
      <c r="C363" s="153"/>
      <c r="D363" s="171"/>
      <c r="E363" s="173"/>
      <c r="F363" s="156"/>
      <c r="G363" s="161"/>
      <c r="H363" s="161"/>
      <c r="I363" s="157"/>
      <c r="J363" s="161"/>
      <c r="K363" s="367"/>
      <c r="L363" s="392"/>
    </row>
    <row r="364" spans="1:12" ht="15.75" hidden="1">
      <c r="A364" s="208" t="s">
        <v>689</v>
      </c>
      <c r="B364" s="462"/>
      <c r="C364" s="462"/>
      <c r="D364" s="462"/>
      <c r="E364" s="462"/>
      <c r="F364" s="204"/>
      <c r="G364" s="148"/>
      <c r="H364" s="148"/>
      <c r="I364" s="148"/>
      <c r="J364" s="148"/>
      <c r="K364" s="382"/>
      <c r="L364" s="392"/>
    </row>
    <row r="365" spans="1:12" ht="15.75" hidden="1">
      <c r="A365" s="208" t="s">
        <v>689</v>
      </c>
      <c r="B365" s="457"/>
      <c r="C365" s="457"/>
      <c r="D365" s="457"/>
      <c r="E365" s="457"/>
      <c r="F365" s="190"/>
      <c r="G365" s="150"/>
      <c r="H365" s="150"/>
      <c r="I365" s="150"/>
      <c r="J365" s="150"/>
      <c r="K365" s="370"/>
      <c r="L365" s="393"/>
    </row>
    <row r="366" spans="1:12" ht="15.75" hidden="1">
      <c r="A366" s="208" t="s">
        <v>689</v>
      </c>
      <c r="B366" s="221"/>
      <c r="C366" s="220"/>
      <c r="D366" s="228"/>
      <c r="E366" s="231"/>
      <c r="F366" s="234"/>
      <c r="G366" s="219"/>
      <c r="H366" s="219"/>
      <c r="I366" s="219"/>
      <c r="J366" s="219"/>
      <c r="K366" s="368"/>
      <c r="L366" s="394"/>
    </row>
    <row r="367" spans="1:12" ht="15.75" hidden="1">
      <c r="A367" s="208" t="s">
        <v>689</v>
      </c>
      <c r="B367" s="163"/>
      <c r="C367" s="162"/>
      <c r="D367" s="175"/>
      <c r="E367" s="179"/>
      <c r="F367" s="181"/>
      <c r="G367" s="161"/>
      <c r="H367" s="161"/>
      <c r="I367" s="255"/>
      <c r="J367" s="161"/>
      <c r="K367" s="369"/>
      <c r="L367" s="393"/>
    </row>
    <row r="368" spans="1:12" ht="15.75" hidden="1">
      <c r="A368" s="208" t="s">
        <v>689</v>
      </c>
      <c r="B368" s="221"/>
      <c r="C368" s="220"/>
      <c r="D368" s="228"/>
      <c r="E368" s="231"/>
      <c r="F368" s="234"/>
      <c r="G368" s="219"/>
      <c r="H368" s="219"/>
      <c r="I368" s="219"/>
      <c r="J368" s="219"/>
      <c r="K368" s="368"/>
      <c r="L368" s="394"/>
    </row>
    <row r="369" spans="1:12" ht="15.75" hidden="1">
      <c r="A369" s="208" t="s">
        <v>689</v>
      </c>
      <c r="B369" s="163"/>
      <c r="C369" s="162"/>
      <c r="D369" s="175"/>
      <c r="E369" s="179"/>
      <c r="F369" s="181"/>
      <c r="G369" s="161"/>
      <c r="H369" s="161"/>
      <c r="I369" s="255"/>
      <c r="J369" s="161"/>
      <c r="K369" s="369"/>
      <c r="L369" s="393"/>
    </row>
    <row r="370" spans="1:12" hidden="1">
      <c r="A370" s="208" t="s">
        <v>689</v>
      </c>
      <c r="B370" s="163"/>
      <c r="C370" s="162"/>
      <c r="D370" s="175"/>
      <c r="E370" s="179"/>
      <c r="F370" s="181"/>
      <c r="G370" s="161"/>
      <c r="H370" s="161"/>
      <c r="I370" s="255"/>
      <c r="J370" s="161"/>
      <c r="K370" s="369"/>
      <c r="L370" s="392"/>
    </row>
    <row r="371" spans="1:12" ht="15.75" hidden="1">
      <c r="A371" s="208" t="s">
        <v>689</v>
      </c>
      <c r="B371" s="221"/>
      <c r="C371" s="220"/>
      <c r="D371" s="228"/>
      <c r="E371" s="231"/>
      <c r="F371" s="234"/>
      <c r="G371" s="219"/>
      <c r="H371" s="219"/>
      <c r="I371" s="219"/>
      <c r="J371" s="219"/>
      <c r="K371" s="368"/>
      <c r="L371" s="392"/>
    </row>
    <row r="372" spans="1:12" ht="15.75" hidden="1">
      <c r="A372" s="208" t="s">
        <v>689</v>
      </c>
      <c r="B372" s="163"/>
      <c r="C372" s="162"/>
      <c r="D372" s="175"/>
      <c r="E372" s="179"/>
      <c r="F372" s="181"/>
      <c r="G372" s="161"/>
      <c r="H372" s="161"/>
      <c r="I372" s="255"/>
      <c r="J372" s="161"/>
      <c r="K372" s="369"/>
      <c r="L372" s="393"/>
    </row>
    <row r="373" spans="1:12" ht="15.75" hidden="1">
      <c r="A373" s="208" t="s">
        <v>689</v>
      </c>
      <c r="B373" s="221"/>
      <c r="C373" s="220"/>
      <c r="D373" s="228"/>
      <c r="E373" s="231"/>
      <c r="F373" s="234"/>
      <c r="G373" s="219"/>
      <c r="H373" s="219"/>
      <c r="I373" s="219"/>
      <c r="J373" s="219"/>
      <c r="K373" s="368"/>
      <c r="L373" s="394"/>
    </row>
    <row r="374" spans="1:12" ht="15.75" hidden="1">
      <c r="A374" s="208" t="s">
        <v>689</v>
      </c>
      <c r="B374" s="163"/>
      <c r="C374" s="162"/>
      <c r="D374" s="175"/>
      <c r="E374" s="179"/>
      <c r="F374" s="181"/>
      <c r="G374" s="161"/>
      <c r="H374" s="161"/>
      <c r="I374" s="255"/>
      <c r="J374" s="161"/>
      <c r="K374" s="369"/>
      <c r="L374" s="393"/>
    </row>
    <row r="375" spans="1:12" ht="15.75" hidden="1">
      <c r="A375" s="208" t="s">
        <v>689</v>
      </c>
      <c r="B375" s="221"/>
      <c r="C375" s="220"/>
      <c r="D375" s="228"/>
      <c r="E375" s="231"/>
      <c r="F375" s="234"/>
      <c r="G375" s="219"/>
      <c r="H375" s="219"/>
      <c r="I375" s="219"/>
      <c r="J375" s="219"/>
      <c r="K375" s="368"/>
      <c r="L375" s="392"/>
    </row>
    <row r="376" spans="1:12" hidden="1">
      <c r="A376" s="208" t="s">
        <v>689</v>
      </c>
      <c r="B376" s="163"/>
      <c r="C376" s="162"/>
      <c r="D376" s="175"/>
      <c r="E376" s="179"/>
      <c r="F376" s="181"/>
      <c r="G376" s="161"/>
      <c r="H376" s="161"/>
      <c r="I376" s="255"/>
      <c r="J376" s="161"/>
      <c r="K376" s="369"/>
      <c r="L376" s="392"/>
    </row>
    <row r="377" spans="1:12" ht="15.75" hidden="1">
      <c r="A377" s="208" t="s">
        <v>689</v>
      </c>
      <c r="B377" s="221"/>
      <c r="C377" s="221"/>
      <c r="D377" s="228"/>
      <c r="E377" s="231"/>
      <c r="F377" s="234"/>
      <c r="G377" s="219"/>
      <c r="H377" s="219"/>
      <c r="I377" s="219"/>
      <c r="J377" s="219"/>
      <c r="K377" s="368"/>
      <c r="L377" s="392"/>
    </row>
    <row r="378" spans="1:12" ht="15.75" hidden="1">
      <c r="A378" s="208" t="s">
        <v>689</v>
      </c>
      <c r="B378" s="163"/>
      <c r="C378" s="163"/>
      <c r="D378" s="175"/>
      <c r="E378" s="179"/>
      <c r="F378" s="181"/>
      <c r="G378" s="159"/>
      <c r="H378" s="159"/>
      <c r="I378" s="254"/>
      <c r="J378" s="159"/>
      <c r="K378" s="383"/>
      <c r="L378" s="393"/>
    </row>
    <row r="379" spans="1:12" hidden="1">
      <c r="A379" s="208" t="s">
        <v>689</v>
      </c>
      <c r="B379" s="163"/>
      <c r="C379" s="163"/>
      <c r="D379" s="175"/>
      <c r="E379" s="179"/>
      <c r="F379" s="181"/>
      <c r="G379" s="159"/>
      <c r="H379" s="159"/>
      <c r="I379" s="254"/>
      <c r="J379" s="159"/>
      <c r="K379" s="383"/>
      <c r="L379" s="392"/>
    </row>
    <row r="380" spans="1:12" hidden="1">
      <c r="A380" s="208" t="s">
        <v>689</v>
      </c>
      <c r="B380" s="163"/>
      <c r="C380" s="163"/>
      <c r="D380" s="175"/>
      <c r="E380" s="179"/>
      <c r="F380" s="181"/>
      <c r="G380" s="159"/>
      <c r="H380" s="159"/>
      <c r="I380" s="254"/>
      <c r="J380" s="159"/>
      <c r="K380" s="383"/>
      <c r="L380" s="392"/>
    </row>
    <row r="381" spans="1:12" ht="15.75" hidden="1">
      <c r="A381" s="208" t="s">
        <v>689</v>
      </c>
      <c r="B381" s="221"/>
      <c r="C381" s="221"/>
      <c r="D381" s="228"/>
      <c r="E381" s="231"/>
      <c r="F381" s="234"/>
      <c r="G381" s="219"/>
      <c r="H381" s="219"/>
      <c r="I381" s="219"/>
      <c r="J381" s="219"/>
      <c r="K381" s="368"/>
      <c r="L381" s="393"/>
    </row>
    <row r="382" spans="1:12" hidden="1">
      <c r="A382" s="208" t="s">
        <v>689</v>
      </c>
      <c r="B382" s="163"/>
      <c r="C382" s="163"/>
      <c r="D382" s="175"/>
      <c r="E382" s="179"/>
      <c r="F382" s="181"/>
      <c r="G382" s="159"/>
      <c r="H382" s="159"/>
      <c r="I382" s="254"/>
      <c r="J382" s="159"/>
      <c r="K382" s="383"/>
      <c r="L382" s="394"/>
    </row>
    <row r="383" spans="1:12" ht="15.75" hidden="1">
      <c r="A383" s="208" t="s">
        <v>689</v>
      </c>
      <c r="B383" s="221"/>
      <c r="C383" s="221"/>
      <c r="D383" s="228"/>
      <c r="E383" s="231"/>
      <c r="F383" s="234"/>
      <c r="G383" s="219"/>
      <c r="H383" s="219"/>
      <c r="I383" s="219"/>
      <c r="J383" s="219"/>
      <c r="K383" s="368"/>
      <c r="L383" s="393"/>
    </row>
    <row r="384" spans="1:12" hidden="1">
      <c r="A384" s="208" t="s">
        <v>689</v>
      </c>
      <c r="B384" s="163"/>
      <c r="C384" s="163"/>
      <c r="D384" s="175"/>
      <c r="E384" s="179"/>
      <c r="F384" s="181"/>
      <c r="G384" s="159"/>
      <c r="H384" s="159"/>
      <c r="I384" s="254"/>
      <c r="J384" s="159"/>
      <c r="K384" s="383"/>
      <c r="L384" s="394"/>
    </row>
    <row r="385" spans="1:13" s="151" customFormat="1" ht="15.75" hidden="1">
      <c r="A385" s="208" t="s">
        <v>690</v>
      </c>
      <c r="B385" s="163"/>
      <c r="C385" s="163"/>
      <c r="D385" s="175"/>
      <c r="E385" s="179"/>
      <c r="F385" s="181"/>
      <c r="G385" s="159"/>
      <c r="H385" s="159"/>
      <c r="I385" s="254"/>
      <c r="J385" s="159"/>
      <c r="K385" s="383"/>
      <c r="L385" s="405"/>
      <c r="M385" s="272"/>
    </row>
    <row r="386" spans="1:13" s="151" customFormat="1" ht="15.75" hidden="1">
      <c r="A386" s="208" t="s">
        <v>690</v>
      </c>
      <c r="B386" s="221"/>
      <c r="C386" s="221"/>
      <c r="D386" s="228"/>
      <c r="E386" s="231"/>
      <c r="F386" s="234"/>
      <c r="G386" s="219"/>
      <c r="H386" s="219"/>
      <c r="I386" s="219"/>
      <c r="J386" s="219"/>
      <c r="K386" s="368"/>
      <c r="L386" s="396"/>
      <c r="M386" s="272"/>
    </row>
    <row r="387" spans="1:13" s="151" customFormat="1" ht="15.75" hidden="1">
      <c r="A387" s="208" t="s">
        <v>690</v>
      </c>
      <c r="B387" s="163"/>
      <c r="C387" s="163"/>
      <c r="D387" s="175"/>
      <c r="E387" s="179"/>
      <c r="F387" s="181"/>
      <c r="G387" s="159"/>
      <c r="H387" s="159"/>
      <c r="I387" s="254"/>
      <c r="J387" s="159"/>
      <c r="K387" s="383"/>
      <c r="L387" s="393"/>
      <c r="M387" s="272"/>
    </row>
    <row r="388" spans="1:13" hidden="1">
      <c r="A388" s="208" t="s">
        <v>690</v>
      </c>
      <c r="B388" s="163"/>
      <c r="C388" s="163"/>
      <c r="D388" s="175"/>
      <c r="E388" s="179"/>
      <c r="F388" s="181"/>
      <c r="G388" s="159"/>
      <c r="H388" s="159"/>
      <c r="I388" s="254"/>
      <c r="J388" s="159"/>
      <c r="K388" s="383"/>
      <c r="L388" s="394"/>
    </row>
    <row r="389" spans="1:13" s="151" customFormat="1" ht="15.75" hidden="1">
      <c r="A389" s="208" t="s">
        <v>690</v>
      </c>
      <c r="B389" s="163"/>
      <c r="C389" s="163"/>
      <c r="D389" s="175"/>
      <c r="E389" s="179"/>
      <c r="F389" s="181"/>
      <c r="G389" s="159"/>
      <c r="H389" s="159"/>
      <c r="I389" s="254"/>
      <c r="J389" s="159"/>
      <c r="K389" s="383"/>
      <c r="L389" s="393"/>
      <c r="M389" s="272"/>
    </row>
    <row r="390" spans="1:13" ht="15.75" hidden="1">
      <c r="A390" s="208" t="s">
        <v>690</v>
      </c>
      <c r="B390" s="221"/>
      <c r="C390" s="221"/>
      <c r="D390" s="228"/>
      <c r="E390" s="231"/>
      <c r="F390" s="234"/>
      <c r="G390" s="219"/>
      <c r="H390" s="219"/>
      <c r="I390" s="219"/>
      <c r="J390" s="219"/>
      <c r="K390" s="368"/>
      <c r="L390" s="394"/>
    </row>
    <row r="391" spans="1:13" s="151" customFormat="1" ht="15.75" hidden="1">
      <c r="A391" s="208" t="s">
        <v>690</v>
      </c>
      <c r="B391" s="163"/>
      <c r="C391" s="163"/>
      <c r="D391" s="175"/>
      <c r="E391" s="179"/>
      <c r="F391" s="181"/>
      <c r="G391" s="159"/>
      <c r="H391" s="159"/>
      <c r="I391" s="254"/>
      <c r="J391" s="159"/>
      <c r="K391" s="383"/>
      <c r="L391" s="393"/>
      <c r="M391" s="272"/>
    </row>
    <row r="392" spans="1:13" hidden="1">
      <c r="A392" s="208" t="s">
        <v>690</v>
      </c>
      <c r="B392" s="163"/>
      <c r="C392" s="163"/>
      <c r="D392" s="175"/>
      <c r="E392" s="179"/>
      <c r="F392" s="181"/>
      <c r="G392" s="159"/>
      <c r="H392" s="159"/>
      <c r="I392" s="254"/>
      <c r="J392" s="159"/>
      <c r="K392" s="383"/>
      <c r="L392" s="392"/>
    </row>
    <row r="393" spans="1:13" hidden="1">
      <c r="A393" s="208" t="s">
        <v>690</v>
      </c>
      <c r="B393" s="163"/>
      <c r="C393" s="163"/>
      <c r="D393" s="175"/>
      <c r="E393" s="179"/>
      <c r="F393" s="181"/>
      <c r="G393" s="159"/>
      <c r="H393" s="159"/>
      <c r="I393" s="254"/>
      <c r="J393" s="159"/>
      <c r="K393" s="383"/>
      <c r="L393" s="392"/>
    </row>
    <row r="394" spans="1:13" hidden="1">
      <c r="A394" s="208" t="s">
        <v>690</v>
      </c>
      <c r="B394" s="163"/>
      <c r="C394" s="163"/>
      <c r="D394" s="175"/>
      <c r="E394" s="179"/>
      <c r="F394" s="156"/>
      <c r="G394" s="159"/>
      <c r="H394" s="159"/>
      <c r="I394" s="254"/>
      <c r="J394" s="159"/>
      <c r="K394" s="383"/>
      <c r="L394" s="392"/>
    </row>
    <row r="395" spans="1:13" s="151" customFormat="1" ht="15.75" hidden="1">
      <c r="A395" s="208" t="s">
        <v>690</v>
      </c>
      <c r="B395" s="163"/>
      <c r="C395" s="163"/>
      <c r="D395" s="175"/>
      <c r="E395" s="179"/>
      <c r="F395" s="181"/>
      <c r="G395" s="159"/>
      <c r="H395" s="159"/>
      <c r="I395" s="254"/>
      <c r="J395" s="159"/>
      <c r="K395" s="383"/>
      <c r="L395" s="393"/>
      <c r="M395" s="272"/>
    </row>
    <row r="396" spans="1:13" hidden="1">
      <c r="A396" s="208" t="s">
        <v>690</v>
      </c>
      <c r="B396" s="163"/>
      <c r="C396" s="163"/>
      <c r="D396" s="175"/>
      <c r="E396" s="179"/>
      <c r="F396" s="156"/>
      <c r="G396" s="159"/>
      <c r="H396" s="159"/>
      <c r="I396" s="254"/>
      <c r="J396" s="159"/>
      <c r="K396" s="383"/>
      <c r="L396" s="394"/>
    </row>
    <row r="397" spans="1:13" s="151" customFormat="1" ht="15.75" hidden="1">
      <c r="A397" s="208" t="s">
        <v>690</v>
      </c>
      <c r="B397" s="221"/>
      <c r="C397" s="221"/>
      <c r="D397" s="228"/>
      <c r="E397" s="231"/>
      <c r="F397" s="234"/>
      <c r="G397" s="219"/>
      <c r="H397" s="219"/>
      <c r="I397" s="219"/>
      <c r="J397" s="219"/>
      <c r="K397" s="368"/>
      <c r="L397" s="393"/>
      <c r="M397" s="272"/>
    </row>
    <row r="398" spans="1:13" hidden="1">
      <c r="A398" s="208" t="s">
        <v>690</v>
      </c>
      <c r="B398" s="163"/>
      <c r="C398" s="163"/>
      <c r="D398" s="175"/>
      <c r="E398" s="179"/>
      <c r="F398" s="181"/>
      <c r="G398" s="159"/>
      <c r="H398" s="159"/>
      <c r="I398" s="254"/>
      <c r="J398" s="159"/>
      <c r="K398" s="383"/>
      <c r="L398" s="394"/>
    </row>
    <row r="399" spans="1:13" s="151" customFormat="1" ht="15.75" hidden="1">
      <c r="A399" s="208" t="s">
        <v>690</v>
      </c>
      <c r="B399" s="163"/>
      <c r="C399" s="163"/>
      <c r="D399" s="175"/>
      <c r="E399" s="179"/>
      <c r="F399" s="181"/>
      <c r="G399" s="159"/>
      <c r="H399" s="159"/>
      <c r="I399" s="254"/>
      <c r="J399" s="159"/>
      <c r="K399" s="383"/>
      <c r="L399" s="393"/>
      <c r="M399" s="272"/>
    </row>
    <row r="400" spans="1:13" hidden="1">
      <c r="A400" s="208" t="s">
        <v>690</v>
      </c>
      <c r="B400" s="163"/>
      <c r="C400" s="163"/>
      <c r="D400" s="175"/>
      <c r="E400" s="179"/>
      <c r="F400" s="181"/>
      <c r="G400" s="159"/>
      <c r="H400" s="159"/>
      <c r="I400" s="254"/>
      <c r="J400" s="159"/>
      <c r="K400" s="383"/>
      <c r="L400" s="394"/>
    </row>
    <row r="401" spans="1:13" s="151" customFormat="1" ht="15.75" hidden="1">
      <c r="A401" s="208" t="s">
        <v>690</v>
      </c>
      <c r="B401" s="163"/>
      <c r="C401" s="163"/>
      <c r="D401" s="175"/>
      <c r="E401" s="179"/>
      <c r="F401" s="181"/>
      <c r="G401" s="159"/>
      <c r="H401" s="159"/>
      <c r="I401" s="254"/>
      <c r="J401" s="159"/>
      <c r="K401" s="383"/>
      <c r="L401" s="393"/>
      <c r="M401" s="272"/>
    </row>
    <row r="402" spans="1:13" hidden="1">
      <c r="A402" s="208" t="s">
        <v>690</v>
      </c>
      <c r="B402" s="163"/>
      <c r="C402" s="163"/>
      <c r="D402" s="175"/>
      <c r="E402" s="179"/>
      <c r="F402" s="181"/>
      <c r="G402" s="159"/>
      <c r="H402" s="159"/>
      <c r="I402" s="254"/>
      <c r="J402" s="159"/>
      <c r="K402" s="383"/>
      <c r="L402" s="392"/>
    </row>
    <row r="403" spans="1:13" hidden="1">
      <c r="A403" s="208" t="s">
        <v>690</v>
      </c>
      <c r="B403" s="163"/>
      <c r="C403" s="163"/>
      <c r="D403" s="175"/>
      <c r="E403" s="179"/>
      <c r="F403" s="181"/>
      <c r="G403" s="159"/>
      <c r="H403" s="159"/>
      <c r="I403" s="254"/>
      <c r="J403" s="159"/>
      <c r="K403" s="383"/>
      <c r="L403" s="392"/>
    </row>
    <row r="404" spans="1:13" hidden="1">
      <c r="A404" s="208" t="s">
        <v>690</v>
      </c>
      <c r="B404" s="163"/>
      <c r="C404" s="163"/>
      <c r="D404" s="175"/>
      <c r="E404" s="179"/>
      <c r="F404" s="181"/>
      <c r="G404" s="159"/>
      <c r="H404" s="159"/>
      <c r="I404" s="254"/>
      <c r="J404" s="159"/>
      <c r="K404" s="383"/>
      <c r="L404" s="392"/>
    </row>
    <row r="405" spans="1:13" hidden="1">
      <c r="A405" s="208" t="s">
        <v>690</v>
      </c>
      <c r="B405" s="163"/>
      <c r="C405" s="163"/>
      <c r="D405" s="175"/>
      <c r="E405" s="179"/>
      <c r="F405" s="181"/>
      <c r="G405" s="159"/>
      <c r="H405" s="159"/>
      <c r="I405" s="254"/>
      <c r="J405" s="159"/>
      <c r="K405" s="383"/>
      <c r="L405" s="392"/>
    </row>
    <row r="406" spans="1:13" s="151" customFormat="1" ht="15.75" hidden="1">
      <c r="A406" s="208" t="s">
        <v>690</v>
      </c>
      <c r="B406" s="163"/>
      <c r="C406" s="163"/>
      <c r="D406" s="175"/>
      <c r="E406" s="179"/>
      <c r="F406" s="181"/>
      <c r="G406" s="159"/>
      <c r="H406" s="159"/>
      <c r="I406" s="254"/>
      <c r="J406" s="159"/>
      <c r="K406" s="383"/>
      <c r="L406" s="393"/>
      <c r="M406" s="272"/>
    </row>
    <row r="407" spans="1:13" ht="15.75" hidden="1">
      <c r="A407" s="208" t="s">
        <v>690</v>
      </c>
      <c r="B407" s="221"/>
      <c r="C407" s="221"/>
      <c r="D407" s="228"/>
      <c r="E407" s="231"/>
      <c r="F407" s="234"/>
      <c r="G407" s="219"/>
      <c r="H407" s="219"/>
      <c r="I407" s="219"/>
      <c r="J407" s="219"/>
      <c r="K407" s="368"/>
      <c r="L407" s="392"/>
    </row>
    <row r="408" spans="1:13" hidden="1">
      <c r="A408" s="208" t="s">
        <v>690</v>
      </c>
      <c r="B408" s="163"/>
      <c r="C408" s="163"/>
      <c r="D408" s="175"/>
      <c r="E408" s="179"/>
      <c r="F408" s="181"/>
      <c r="G408" s="161"/>
      <c r="H408" s="161"/>
      <c r="I408" s="255"/>
      <c r="J408" s="161"/>
      <c r="K408" s="369"/>
      <c r="L408" s="392"/>
    </row>
    <row r="409" spans="1:13" ht="15.75" hidden="1">
      <c r="A409" s="208" t="s">
        <v>690</v>
      </c>
      <c r="B409" s="221"/>
      <c r="C409" s="221"/>
      <c r="D409" s="228"/>
      <c r="E409" s="231"/>
      <c r="F409" s="234"/>
      <c r="G409" s="219"/>
      <c r="H409" s="219"/>
      <c r="I409" s="219"/>
      <c r="J409" s="219"/>
      <c r="K409" s="368"/>
      <c r="L409" s="392"/>
    </row>
    <row r="410" spans="1:13" hidden="1">
      <c r="A410" s="208" t="s">
        <v>690</v>
      </c>
      <c r="B410" s="163"/>
      <c r="C410" s="163"/>
      <c r="D410" s="175"/>
      <c r="E410" s="179"/>
      <c r="F410" s="181"/>
      <c r="G410" s="159"/>
      <c r="H410" s="159"/>
      <c r="I410" s="254"/>
      <c r="J410" s="159"/>
      <c r="K410" s="383"/>
      <c r="L410" s="392"/>
    </row>
    <row r="411" spans="1:13" hidden="1">
      <c r="A411" s="208" t="s">
        <v>690</v>
      </c>
      <c r="B411" s="163"/>
      <c r="C411" s="163"/>
      <c r="D411" s="175"/>
      <c r="E411" s="179"/>
      <c r="F411" s="181"/>
      <c r="G411" s="159"/>
      <c r="H411" s="159"/>
      <c r="I411" s="254"/>
      <c r="J411" s="159"/>
      <c r="K411" s="383"/>
      <c r="L411" s="392"/>
    </row>
    <row r="412" spans="1:13" hidden="1">
      <c r="A412" s="208" t="s">
        <v>690</v>
      </c>
      <c r="B412" s="163"/>
      <c r="C412" s="163"/>
      <c r="D412" s="175"/>
      <c r="E412" s="179"/>
      <c r="F412" s="181"/>
      <c r="G412" s="159"/>
      <c r="H412" s="159"/>
      <c r="I412" s="254"/>
      <c r="J412" s="159"/>
      <c r="K412" s="383"/>
      <c r="L412" s="392"/>
    </row>
    <row r="413" spans="1:13" s="151" customFormat="1" ht="15.75" hidden="1">
      <c r="A413" s="208" t="s">
        <v>690</v>
      </c>
      <c r="B413" s="163"/>
      <c r="C413" s="163"/>
      <c r="D413" s="175"/>
      <c r="E413" s="179"/>
      <c r="F413" s="181"/>
      <c r="G413" s="159"/>
      <c r="H413" s="159"/>
      <c r="I413" s="254"/>
      <c r="J413" s="159"/>
      <c r="K413" s="383"/>
      <c r="L413" s="393"/>
      <c r="M413" s="272"/>
    </row>
    <row r="414" spans="1:13" hidden="1">
      <c r="A414" s="208" t="s">
        <v>690</v>
      </c>
      <c r="B414" s="163"/>
      <c r="C414" s="163"/>
      <c r="D414" s="175"/>
      <c r="E414" s="179"/>
      <c r="F414" s="156"/>
      <c r="G414" s="159"/>
      <c r="H414" s="159"/>
      <c r="I414" s="254"/>
      <c r="J414" s="159"/>
      <c r="K414" s="383"/>
      <c r="L414" s="392"/>
    </row>
    <row r="415" spans="1:13" hidden="1">
      <c r="A415" s="208" t="s">
        <v>690</v>
      </c>
      <c r="B415" s="163"/>
      <c r="C415" s="163"/>
      <c r="D415" s="175"/>
      <c r="E415" s="179"/>
      <c r="F415" s="181"/>
      <c r="G415" s="159"/>
      <c r="H415" s="159"/>
      <c r="I415" s="254"/>
      <c r="J415" s="159"/>
      <c r="K415" s="383"/>
      <c r="L415" s="392"/>
    </row>
    <row r="416" spans="1:13" hidden="1">
      <c r="A416" s="208" t="s">
        <v>690</v>
      </c>
      <c r="B416" s="163"/>
      <c r="C416" s="163"/>
      <c r="D416" s="175"/>
      <c r="E416" s="179"/>
      <c r="F416" s="181"/>
      <c r="G416" s="159"/>
      <c r="H416" s="159"/>
      <c r="I416" s="254"/>
      <c r="J416" s="159"/>
      <c r="K416" s="383"/>
      <c r="L416" s="392"/>
    </row>
    <row r="417" spans="1:13" ht="15.75" hidden="1">
      <c r="A417" s="208" t="s">
        <v>690</v>
      </c>
      <c r="B417" s="221"/>
      <c r="C417" s="221"/>
      <c r="D417" s="228"/>
      <c r="E417" s="231"/>
      <c r="F417" s="234"/>
      <c r="G417" s="219"/>
      <c r="H417" s="219"/>
      <c r="I417" s="219"/>
      <c r="J417" s="219"/>
      <c r="K417" s="368"/>
      <c r="L417" s="392"/>
    </row>
    <row r="418" spans="1:13" hidden="1">
      <c r="A418" s="208" t="s">
        <v>690</v>
      </c>
      <c r="B418" s="163"/>
      <c r="C418" s="163"/>
      <c r="D418" s="175"/>
      <c r="E418" s="179"/>
      <c r="F418" s="181"/>
      <c r="G418" s="159"/>
      <c r="H418" s="159"/>
      <c r="I418" s="254"/>
      <c r="J418" s="159"/>
      <c r="K418" s="383"/>
      <c r="L418" s="392"/>
    </row>
    <row r="419" spans="1:13" hidden="1">
      <c r="A419" s="208" t="s">
        <v>690</v>
      </c>
      <c r="B419" s="163"/>
      <c r="C419" s="163"/>
      <c r="D419" s="175"/>
      <c r="E419" s="179"/>
      <c r="F419" s="181"/>
      <c r="G419" s="159"/>
      <c r="H419" s="159"/>
      <c r="I419" s="254"/>
      <c r="J419" s="159"/>
      <c r="K419" s="383"/>
      <c r="L419" s="392"/>
    </row>
    <row r="420" spans="1:13" hidden="1">
      <c r="A420" s="208" t="s">
        <v>690</v>
      </c>
      <c r="B420" s="163"/>
      <c r="C420" s="163"/>
      <c r="D420" s="175"/>
      <c r="E420" s="179"/>
      <c r="F420" s="181"/>
      <c r="G420" s="159"/>
      <c r="H420" s="159"/>
      <c r="I420" s="254"/>
      <c r="J420" s="159"/>
      <c r="K420" s="383"/>
      <c r="L420" s="392"/>
    </row>
    <row r="421" spans="1:13" ht="15.75" hidden="1">
      <c r="A421" s="208" t="s">
        <v>690</v>
      </c>
      <c r="B421" s="221"/>
      <c r="C421" s="221"/>
      <c r="D421" s="228"/>
      <c r="E421" s="231"/>
      <c r="F421" s="234"/>
      <c r="G421" s="219"/>
      <c r="H421" s="219"/>
      <c r="I421" s="219"/>
      <c r="J421" s="219"/>
      <c r="K421" s="368"/>
      <c r="L421" s="392"/>
    </row>
    <row r="422" spans="1:13" hidden="1">
      <c r="A422" s="208" t="s">
        <v>690</v>
      </c>
      <c r="B422" s="163"/>
      <c r="C422" s="163"/>
      <c r="D422" s="175"/>
      <c r="E422" s="179"/>
      <c r="F422" s="181"/>
      <c r="G422" s="161"/>
      <c r="H422" s="161"/>
      <c r="I422" s="255"/>
      <c r="J422" s="161"/>
      <c r="K422" s="369"/>
      <c r="L422" s="392"/>
    </row>
    <row r="423" spans="1:13" s="151" customFormat="1" ht="15.75" hidden="1">
      <c r="A423" s="208" t="s">
        <v>690</v>
      </c>
      <c r="B423" s="221"/>
      <c r="C423" s="221"/>
      <c r="D423" s="228"/>
      <c r="E423" s="231"/>
      <c r="F423" s="234"/>
      <c r="G423" s="219"/>
      <c r="H423" s="219"/>
      <c r="I423" s="219"/>
      <c r="J423" s="219"/>
      <c r="K423" s="368"/>
      <c r="L423" s="393"/>
      <c r="M423" s="272"/>
    </row>
    <row r="424" spans="1:13" hidden="1">
      <c r="A424" s="208" t="s">
        <v>690</v>
      </c>
      <c r="B424" s="163"/>
      <c r="C424" s="163"/>
      <c r="D424" s="175"/>
      <c r="E424" s="179"/>
      <c r="F424" s="181"/>
      <c r="G424" s="161"/>
      <c r="H424" s="161"/>
      <c r="I424" s="255"/>
      <c r="J424" s="161"/>
      <c r="K424" s="369"/>
      <c r="L424" s="392"/>
    </row>
    <row r="425" spans="1:13" ht="15.75" hidden="1">
      <c r="A425" s="208" t="s">
        <v>690</v>
      </c>
      <c r="B425" s="221"/>
      <c r="C425" s="221"/>
      <c r="D425" s="228"/>
      <c r="E425" s="231"/>
      <c r="F425" s="234"/>
      <c r="G425" s="219"/>
      <c r="H425" s="219"/>
      <c r="I425" s="219"/>
      <c r="J425" s="219"/>
      <c r="K425" s="368"/>
      <c r="L425" s="392"/>
    </row>
    <row r="426" spans="1:13" hidden="1">
      <c r="A426" s="208" t="s">
        <v>690</v>
      </c>
      <c r="B426" s="163"/>
      <c r="C426" s="163"/>
      <c r="D426" s="175"/>
      <c r="E426" s="179"/>
      <c r="F426" s="181"/>
      <c r="G426" s="159"/>
      <c r="H426" s="159"/>
      <c r="I426" s="254"/>
      <c r="J426" s="159"/>
      <c r="K426" s="383"/>
      <c r="L426" s="392"/>
    </row>
    <row r="427" spans="1:13" hidden="1">
      <c r="A427" s="208" t="s">
        <v>690</v>
      </c>
      <c r="B427" s="163"/>
      <c r="C427" s="163"/>
      <c r="D427" s="175"/>
      <c r="E427" s="179"/>
      <c r="F427" s="181"/>
      <c r="G427" s="159"/>
      <c r="H427" s="159"/>
      <c r="I427" s="254"/>
      <c r="J427" s="159"/>
      <c r="K427" s="383"/>
      <c r="L427" s="392"/>
    </row>
    <row r="428" spans="1:13" ht="15.75" hidden="1">
      <c r="A428" s="208" t="s">
        <v>690</v>
      </c>
      <c r="B428" s="221"/>
      <c r="C428" s="221"/>
      <c r="D428" s="228"/>
      <c r="E428" s="231"/>
      <c r="F428" s="234"/>
      <c r="G428" s="219"/>
      <c r="H428" s="219"/>
      <c r="I428" s="219"/>
      <c r="J428" s="219"/>
      <c r="K428" s="368"/>
      <c r="L428" s="392"/>
    </row>
    <row r="429" spans="1:13" hidden="1">
      <c r="A429" s="208" t="s">
        <v>690</v>
      </c>
      <c r="B429" s="163"/>
      <c r="C429" s="163"/>
      <c r="D429" s="175"/>
      <c r="E429" s="179"/>
      <c r="F429" s="181"/>
      <c r="G429" s="161"/>
      <c r="H429" s="161"/>
      <c r="I429" s="255"/>
      <c r="J429" s="161"/>
      <c r="K429" s="369"/>
      <c r="L429" s="392"/>
    </row>
    <row r="430" spans="1:13" ht="15.75" hidden="1">
      <c r="A430" s="208" t="s">
        <v>690</v>
      </c>
      <c r="B430" s="221"/>
      <c r="C430" s="221"/>
      <c r="D430" s="228"/>
      <c r="E430" s="231"/>
      <c r="F430" s="234"/>
      <c r="G430" s="219"/>
      <c r="H430" s="219"/>
      <c r="I430" s="219"/>
      <c r="J430" s="219"/>
      <c r="K430" s="368"/>
      <c r="L430" s="392"/>
    </row>
    <row r="431" spans="1:13" s="151" customFormat="1" ht="15.75" hidden="1">
      <c r="A431" s="208" t="s">
        <v>690</v>
      </c>
      <c r="B431" s="163"/>
      <c r="C431" s="163"/>
      <c r="D431" s="175"/>
      <c r="E431" s="179"/>
      <c r="F431" s="181"/>
      <c r="G431" s="159"/>
      <c r="H431" s="159"/>
      <c r="I431" s="254"/>
      <c r="J431" s="159"/>
      <c r="K431" s="383"/>
      <c r="L431" s="393"/>
      <c r="M431" s="272"/>
    </row>
    <row r="432" spans="1:13" hidden="1">
      <c r="A432" s="208" t="s">
        <v>690</v>
      </c>
      <c r="B432" s="163"/>
      <c r="C432" s="163"/>
      <c r="D432" s="175"/>
      <c r="E432" s="179"/>
      <c r="F432" s="181"/>
      <c r="G432" s="159"/>
      <c r="H432" s="159"/>
      <c r="I432" s="254"/>
      <c r="J432" s="159"/>
      <c r="K432" s="383"/>
      <c r="L432" s="392"/>
    </row>
    <row r="433" spans="1:13" hidden="1">
      <c r="A433" s="208" t="s">
        <v>690</v>
      </c>
      <c r="B433" s="163"/>
      <c r="C433" s="163"/>
      <c r="D433" s="175"/>
      <c r="E433" s="179"/>
      <c r="F433" s="181"/>
      <c r="G433" s="159"/>
      <c r="H433" s="159"/>
      <c r="I433" s="254"/>
      <c r="J433" s="159"/>
      <c r="K433" s="383"/>
      <c r="L433" s="392"/>
    </row>
    <row r="434" spans="1:13" ht="15.75" hidden="1">
      <c r="A434" s="208" t="s">
        <v>690</v>
      </c>
      <c r="B434" s="221"/>
      <c r="C434" s="221"/>
      <c r="D434" s="228"/>
      <c r="E434" s="231"/>
      <c r="F434" s="234"/>
      <c r="G434" s="219"/>
      <c r="H434" s="219"/>
      <c r="I434" s="219"/>
      <c r="J434" s="219"/>
      <c r="K434" s="368"/>
      <c r="L434" s="392"/>
    </row>
    <row r="435" spans="1:13" hidden="1">
      <c r="A435" s="208" t="s">
        <v>690</v>
      </c>
      <c r="B435" s="163"/>
      <c r="C435" s="163"/>
      <c r="D435" s="175"/>
      <c r="E435" s="179"/>
      <c r="F435" s="181"/>
      <c r="G435" s="159"/>
      <c r="H435" s="159"/>
      <c r="I435" s="254"/>
      <c r="J435" s="159"/>
      <c r="K435" s="383"/>
      <c r="L435" s="392"/>
    </row>
    <row r="436" spans="1:13" ht="15.75" hidden="1">
      <c r="A436" s="208" t="s">
        <v>690</v>
      </c>
      <c r="B436" s="163"/>
      <c r="C436" s="163"/>
      <c r="D436" s="175"/>
      <c r="E436" s="179"/>
      <c r="F436" s="181"/>
      <c r="G436" s="159"/>
      <c r="H436" s="159"/>
      <c r="I436" s="254"/>
      <c r="J436" s="159"/>
      <c r="K436" s="383"/>
      <c r="L436" s="407"/>
    </row>
    <row r="437" spans="1:13" ht="15.75" hidden="1">
      <c r="A437" s="208" t="s">
        <v>690</v>
      </c>
      <c r="B437" s="221"/>
      <c r="C437" s="221"/>
      <c r="D437" s="228"/>
      <c r="E437" s="231"/>
      <c r="F437" s="234"/>
      <c r="G437" s="219"/>
      <c r="H437" s="219"/>
      <c r="I437" s="219"/>
      <c r="J437" s="219"/>
      <c r="K437" s="368"/>
      <c r="L437" s="392"/>
    </row>
    <row r="438" spans="1:13" ht="15.75" hidden="1">
      <c r="A438" s="208" t="s">
        <v>690</v>
      </c>
      <c r="B438" s="163"/>
      <c r="C438" s="163"/>
      <c r="D438" s="175"/>
      <c r="E438" s="179"/>
      <c r="F438" s="181"/>
      <c r="G438" s="161"/>
      <c r="H438" s="161"/>
      <c r="I438" s="255"/>
      <c r="J438" s="161"/>
      <c r="K438" s="369"/>
      <c r="L438" s="407"/>
    </row>
    <row r="439" spans="1:13" ht="15.75" hidden="1">
      <c r="A439" s="208" t="s">
        <v>690</v>
      </c>
      <c r="B439" s="221"/>
      <c r="C439" s="221"/>
      <c r="D439" s="228"/>
      <c r="E439" s="231"/>
      <c r="F439" s="234"/>
      <c r="G439" s="219"/>
      <c r="H439" s="219"/>
      <c r="I439" s="219"/>
      <c r="J439" s="219"/>
      <c r="K439" s="368"/>
      <c r="L439" s="392"/>
    </row>
    <row r="440" spans="1:13" s="151" customFormat="1" ht="15.75" hidden="1">
      <c r="A440" s="208" t="s">
        <v>690</v>
      </c>
      <c r="B440" s="163"/>
      <c r="C440" s="163"/>
      <c r="D440" s="175"/>
      <c r="E440" s="179"/>
      <c r="F440" s="181"/>
      <c r="G440" s="161"/>
      <c r="H440" s="161"/>
      <c r="I440" s="255"/>
      <c r="J440" s="161"/>
      <c r="K440" s="369"/>
      <c r="L440" s="393"/>
      <c r="M440" s="272"/>
    </row>
    <row r="441" spans="1:13" ht="15.75" hidden="1">
      <c r="A441" s="208" t="s">
        <v>690</v>
      </c>
      <c r="B441" s="463"/>
      <c r="C441" s="463"/>
      <c r="D441" s="463"/>
      <c r="E441" s="463"/>
      <c r="F441" s="463"/>
      <c r="G441" s="147"/>
      <c r="H441" s="147"/>
      <c r="I441" s="147"/>
      <c r="J441" s="147"/>
      <c r="K441" s="384"/>
      <c r="L441" s="394"/>
    </row>
    <row r="442" spans="1:13" s="151" customFormat="1" ht="15.75" hidden="1">
      <c r="A442" s="208" t="s">
        <v>690</v>
      </c>
      <c r="B442" s="454"/>
      <c r="C442" s="454"/>
      <c r="D442" s="454"/>
      <c r="E442" s="454"/>
      <c r="F442" s="149"/>
      <c r="G442" s="150"/>
      <c r="H442" s="150"/>
      <c r="I442" s="150"/>
      <c r="J442" s="150"/>
      <c r="K442" s="370"/>
      <c r="L442" s="393"/>
      <c r="M442" s="272"/>
    </row>
    <row r="443" spans="1:13" ht="15.75" hidden="1">
      <c r="A443" s="208" t="s">
        <v>690</v>
      </c>
      <c r="B443" s="198"/>
      <c r="C443" s="215"/>
      <c r="D443" s="226"/>
      <c r="E443" s="217"/>
      <c r="F443" s="218"/>
      <c r="G443" s="219"/>
      <c r="H443" s="219"/>
      <c r="I443" s="219"/>
      <c r="J443" s="219"/>
      <c r="K443" s="368"/>
      <c r="L443" s="394"/>
    </row>
    <row r="444" spans="1:13" s="151" customFormat="1" ht="15.75" hidden="1">
      <c r="A444" s="208" t="s">
        <v>690</v>
      </c>
      <c r="B444" s="152"/>
      <c r="C444" s="153"/>
      <c r="D444" s="171"/>
      <c r="E444" s="173"/>
      <c r="F444" s="156"/>
      <c r="G444" s="161"/>
      <c r="H444" s="161"/>
      <c r="I444" s="157"/>
      <c r="J444" s="161"/>
      <c r="K444" s="367"/>
      <c r="L444" s="393"/>
      <c r="M444" s="272"/>
    </row>
    <row r="445" spans="1:13" ht="15.75" hidden="1">
      <c r="A445" s="208" t="s">
        <v>690</v>
      </c>
      <c r="B445" s="198"/>
      <c r="C445" s="215"/>
      <c r="D445" s="226"/>
      <c r="E445" s="225"/>
      <c r="F445" s="218"/>
      <c r="G445" s="219"/>
      <c r="H445" s="219"/>
      <c r="I445" s="219"/>
      <c r="J445" s="219"/>
      <c r="K445" s="368"/>
      <c r="L445" s="394"/>
    </row>
    <row r="446" spans="1:13" ht="15.75" hidden="1">
      <c r="A446" s="208" t="s">
        <v>690</v>
      </c>
      <c r="B446" s="152"/>
      <c r="C446" s="153"/>
      <c r="D446" s="171"/>
      <c r="E446" s="173"/>
      <c r="F446" s="156"/>
      <c r="G446" s="161"/>
      <c r="H446" s="161"/>
      <c r="I446" s="157"/>
      <c r="J446" s="161"/>
      <c r="K446" s="367"/>
      <c r="L446" s="393"/>
    </row>
    <row r="447" spans="1:13" ht="15.75" hidden="1">
      <c r="A447" s="208" t="s">
        <v>690</v>
      </c>
      <c r="B447" s="198"/>
      <c r="C447" s="215"/>
      <c r="D447" s="226"/>
      <c r="E447" s="225"/>
      <c r="F447" s="218"/>
      <c r="G447" s="219"/>
      <c r="H447" s="219"/>
      <c r="I447" s="219"/>
      <c r="J447" s="219"/>
      <c r="K447" s="368"/>
      <c r="L447" s="394"/>
    </row>
    <row r="448" spans="1:13" s="151" customFormat="1" ht="15.75" hidden="1">
      <c r="A448" s="208" t="s">
        <v>690</v>
      </c>
      <c r="B448" s="152"/>
      <c r="C448" s="153"/>
      <c r="D448" s="171"/>
      <c r="E448" s="173"/>
      <c r="F448" s="156"/>
      <c r="G448" s="159"/>
      <c r="H448" s="159"/>
      <c r="I448" s="157"/>
      <c r="J448" s="159"/>
      <c r="K448" s="367"/>
      <c r="L448" s="396"/>
      <c r="M448" s="272"/>
    </row>
    <row r="449" spans="1:13" s="168" customFormat="1" ht="15.75" hidden="1">
      <c r="A449" s="208" t="s">
        <v>690</v>
      </c>
      <c r="B449" s="152"/>
      <c r="C449" s="153"/>
      <c r="D449" s="171"/>
      <c r="E449" s="173"/>
      <c r="F449" s="156"/>
      <c r="G449" s="159"/>
      <c r="H449" s="159"/>
      <c r="I449" s="157"/>
      <c r="J449" s="159"/>
      <c r="K449" s="367"/>
      <c r="L449" s="393"/>
      <c r="M449" s="275"/>
    </row>
    <row r="450" spans="1:13" s="160" customFormat="1" hidden="1">
      <c r="A450" s="208" t="s">
        <v>690</v>
      </c>
      <c r="B450" s="152"/>
      <c r="C450" s="153"/>
      <c r="D450" s="171"/>
      <c r="E450" s="173"/>
      <c r="F450" s="156"/>
      <c r="G450" s="159"/>
      <c r="H450" s="159"/>
      <c r="I450" s="157"/>
      <c r="J450" s="159"/>
      <c r="K450" s="367"/>
      <c r="L450" s="394"/>
      <c r="M450" s="274"/>
    </row>
    <row r="451" spans="1:13" s="151" customFormat="1" ht="15.75" hidden="1">
      <c r="A451" s="208" t="s">
        <v>690</v>
      </c>
      <c r="B451" s="198"/>
      <c r="C451" s="215"/>
      <c r="D451" s="226"/>
      <c r="E451" s="225"/>
      <c r="F451" s="218"/>
      <c r="G451" s="219"/>
      <c r="H451" s="219"/>
      <c r="I451" s="219"/>
      <c r="J451" s="219"/>
      <c r="K451" s="368"/>
      <c r="L451" s="393"/>
      <c r="M451" s="272"/>
    </row>
    <row r="452" spans="1:13" hidden="1">
      <c r="A452" s="208" t="s">
        <v>690</v>
      </c>
      <c r="B452" s="152"/>
      <c r="C452" s="153"/>
      <c r="D452" s="171"/>
      <c r="E452" s="173"/>
      <c r="F452" s="156"/>
      <c r="G452" s="161"/>
      <c r="H452" s="161"/>
      <c r="I452" s="157"/>
      <c r="J452" s="161"/>
      <c r="K452" s="367"/>
      <c r="L452" s="397"/>
    </row>
    <row r="453" spans="1:13" ht="15.75" hidden="1">
      <c r="A453" s="208" t="s">
        <v>690</v>
      </c>
      <c r="B453" s="198"/>
      <c r="C453" s="215"/>
      <c r="D453" s="226"/>
      <c r="E453" s="225"/>
      <c r="F453" s="218"/>
      <c r="G453" s="219"/>
      <c r="H453" s="219"/>
      <c r="I453" s="219"/>
      <c r="J453" s="219"/>
      <c r="K453" s="368"/>
      <c r="L453" s="397"/>
    </row>
    <row r="454" spans="1:13" s="151" customFormat="1" ht="15.75" hidden="1">
      <c r="A454" s="208" t="s">
        <v>690</v>
      </c>
      <c r="B454" s="152"/>
      <c r="C454" s="153"/>
      <c r="D454" s="171"/>
      <c r="E454" s="173"/>
      <c r="F454" s="156"/>
      <c r="G454" s="161"/>
      <c r="H454" s="161"/>
      <c r="I454" s="157"/>
      <c r="J454" s="161"/>
      <c r="K454" s="367"/>
      <c r="L454" s="397"/>
      <c r="M454" s="272"/>
    </row>
    <row r="455" spans="1:13" ht="15.75" hidden="1">
      <c r="A455" s="208" t="s">
        <v>690</v>
      </c>
      <c r="B455" s="198"/>
      <c r="C455" s="215"/>
      <c r="D455" s="226"/>
      <c r="E455" s="225"/>
      <c r="F455" s="218"/>
      <c r="G455" s="219"/>
      <c r="H455" s="219"/>
      <c r="I455" s="219"/>
      <c r="J455" s="219"/>
      <c r="K455" s="368"/>
      <c r="L455" s="397"/>
    </row>
    <row r="456" spans="1:13" hidden="1">
      <c r="A456" s="208" t="s">
        <v>690</v>
      </c>
      <c r="B456" s="152"/>
      <c r="C456" s="153"/>
      <c r="D456" s="171"/>
      <c r="E456" s="173"/>
      <c r="F456" s="156"/>
      <c r="G456" s="161"/>
      <c r="H456" s="161"/>
      <c r="I456" s="157"/>
      <c r="J456" s="161"/>
      <c r="K456" s="367"/>
      <c r="L456" s="397"/>
    </row>
    <row r="457" spans="1:13" ht="15.75" hidden="1">
      <c r="A457" s="208" t="s">
        <v>690</v>
      </c>
      <c r="B457" s="198"/>
      <c r="C457" s="215"/>
      <c r="D457" s="226"/>
      <c r="E457" s="225"/>
      <c r="F457" s="218"/>
      <c r="G457" s="219"/>
      <c r="H457" s="219"/>
      <c r="I457" s="219"/>
      <c r="J457" s="219"/>
      <c r="K457" s="368"/>
      <c r="L457" s="397"/>
    </row>
    <row r="458" spans="1:13" s="151" customFormat="1" ht="16.149999999999999" hidden="1" customHeight="1">
      <c r="A458" s="208" t="s">
        <v>690</v>
      </c>
      <c r="B458" s="152"/>
      <c r="C458" s="153"/>
      <c r="D458" s="171"/>
      <c r="E458" s="173"/>
      <c r="F458" s="156"/>
      <c r="G458" s="159"/>
      <c r="H458" s="159"/>
      <c r="I458" s="254"/>
      <c r="J458" s="159"/>
      <c r="K458" s="383"/>
      <c r="L458" s="398"/>
      <c r="M458" s="272"/>
    </row>
    <row r="459" spans="1:13" hidden="1">
      <c r="A459" s="208" t="s">
        <v>690</v>
      </c>
      <c r="B459" s="152"/>
      <c r="C459" s="153"/>
      <c r="D459" s="171"/>
      <c r="E459" s="173"/>
      <c r="F459" s="156"/>
      <c r="G459" s="159"/>
      <c r="H459" s="159"/>
      <c r="I459" s="254"/>
      <c r="J459" s="159"/>
      <c r="K459" s="383"/>
      <c r="L459" s="399"/>
    </row>
    <row r="460" spans="1:13" s="151" customFormat="1" ht="15.75" hidden="1">
      <c r="A460" s="208" t="s">
        <v>690</v>
      </c>
      <c r="B460" s="152"/>
      <c r="C460" s="153"/>
      <c r="D460" s="171"/>
      <c r="E460" s="173"/>
      <c r="F460" s="156"/>
      <c r="G460" s="159"/>
      <c r="H460" s="159"/>
      <c r="I460" s="254"/>
      <c r="J460" s="159"/>
      <c r="K460" s="383"/>
      <c r="L460" s="396"/>
      <c r="M460" s="272"/>
    </row>
    <row r="461" spans="1:13" s="151" customFormat="1" ht="15.75" hidden="1">
      <c r="A461" s="208" t="s">
        <v>690</v>
      </c>
      <c r="B461" s="152"/>
      <c r="C461" s="153"/>
      <c r="D461" s="171"/>
      <c r="E461" s="173"/>
      <c r="F461" s="156"/>
      <c r="G461" s="159"/>
      <c r="H461" s="159"/>
      <c r="I461" s="254"/>
      <c r="J461" s="159"/>
      <c r="K461" s="383"/>
      <c r="L461" s="398"/>
      <c r="M461" s="272"/>
    </row>
    <row r="462" spans="1:13" ht="15.75" hidden="1">
      <c r="A462" s="208" t="s">
        <v>690</v>
      </c>
      <c r="B462" s="198"/>
      <c r="C462" s="215"/>
      <c r="D462" s="226"/>
      <c r="E462" s="225"/>
      <c r="F462" s="218"/>
      <c r="G462" s="219"/>
      <c r="H462" s="219"/>
      <c r="I462" s="219"/>
      <c r="J462" s="219"/>
      <c r="K462" s="368"/>
      <c r="L462" s="399"/>
    </row>
    <row r="463" spans="1:13" hidden="1">
      <c r="A463" s="208" t="s">
        <v>690</v>
      </c>
      <c r="B463" s="152"/>
      <c r="C463" s="153"/>
      <c r="D463" s="171"/>
      <c r="E463" s="173"/>
      <c r="F463" s="156"/>
      <c r="G463" s="159"/>
      <c r="H463" s="159"/>
      <c r="I463" s="254"/>
      <c r="J463" s="159"/>
      <c r="K463" s="383"/>
      <c r="L463" s="399"/>
    </row>
    <row r="464" spans="1:13" s="151" customFormat="1" ht="15.75" hidden="1">
      <c r="A464" s="208" t="s">
        <v>690</v>
      </c>
      <c r="B464" s="152"/>
      <c r="C464" s="153"/>
      <c r="D464" s="171"/>
      <c r="E464" s="173"/>
      <c r="F464" s="156"/>
      <c r="G464" s="159"/>
      <c r="H464" s="159"/>
      <c r="I464" s="254"/>
      <c r="J464" s="159"/>
      <c r="K464" s="383"/>
      <c r="L464" s="398"/>
      <c r="M464" s="272"/>
    </row>
    <row r="465" spans="1:13" hidden="1">
      <c r="A465" s="208" t="s">
        <v>690</v>
      </c>
      <c r="B465" s="152"/>
      <c r="C465" s="153"/>
      <c r="D465" s="171"/>
      <c r="E465" s="173"/>
      <c r="F465" s="156"/>
      <c r="G465" s="159"/>
      <c r="H465" s="159"/>
      <c r="I465" s="254"/>
      <c r="J465" s="159"/>
      <c r="K465" s="383"/>
      <c r="L465" s="399"/>
    </row>
    <row r="466" spans="1:13" hidden="1">
      <c r="A466" s="208" t="s">
        <v>690</v>
      </c>
      <c r="B466" s="152"/>
      <c r="C466" s="153"/>
      <c r="D466" s="171"/>
      <c r="E466" s="173"/>
      <c r="F466" s="156"/>
      <c r="G466" s="159"/>
      <c r="H466" s="159"/>
      <c r="I466" s="254"/>
      <c r="J466" s="159"/>
      <c r="K466" s="383"/>
      <c r="L466" s="399"/>
    </row>
    <row r="467" spans="1:13" s="151" customFormat="1" ht="15.75" hidden="1">
      <c r="A467" s="208" t="s">
        <v>690</v>
      </c>
      <c r="B467" s="152"/>
      <c r="C467" s="153"/>
      <c r="D467" s="171"/>
      <c r="E467" s="173"/>
      <c r="F467" s="156"/>
      <c r="G467" s="159"/>
      <c r="H467" s="159"/>
      <c r="I467" s="254"/>
      <c r="J467" s="159"/>
      <c r="K467" s="383"/>
      <c r="L467" s="398"/>
      <c r="M467" s="272"/>
    </row>
    <row r="468" spans="1:13" hidden="1">
      <c r="A468" s="208" t="s">
        <v>690</v>
      </c>
      <c r="B468" s="152"/>
      <c r="C468" s="153"/>
      <c r="D468" s="171"/>
      <c r="E468" s="173"/>
      <c r="F468" s="156"/>
      <c r="G468" s="159"/>
      <c r="H468" s="159"/>
      <c r="I468" s="254"/>
      <c r="J468" s="159"/>
      <c r="K468" s="383"/>
      <c r="L468" s="397"/>
    </row>
    <row r="469" spans="1:13" ht="15.75" hidden="1">
      <c r="A469" s="208" t="s">
        <v>690</v>
      </c>
      <c r="B469" s="198"/>
      <c r="C469" s="215"/>
      <c r="D469" s="226"/>
      <c r="E469" s="225"/>
      <c r="F469" s="218"/>
      <c r="G469" s="219"/>
      <c r="H469" s="219"/>
      <c r="I469" s="219"/>
      <c r="J469" s="219"/>
      <c r="K469" s="368"/>
      <c r="L469" s="397"/>
    </row>
    <row r="470" spans="1:13" hidden="1">
      <c r="A470" s="208" t="s">
        <v>690</v>
      </c>
      <c r="B470" s="152"/>
      <c r="C470" s="153"/>
      <c r="D470" s="171"/>
      <c r="E470" s="173"/>
      <c r="F470" s="156"/>
      <c r="G470" s="159"/>
      <c r="H470" s="159"/>
      <c r="I470" s="254"/>
      <c r="J470" s="159"/>
      <c r="K470" s="383"/>
      <c r="L470" s="397"/>
    </row>
    <row r="471" spans="1:13" hidden="1">
      <c r="A471" s="208" t="s">
        <v>690</v>
      </c>
      <c r="B471" s="152"/>
      <c r="C471" s="153"/>
      <c r="D471" s="171"/>
      <c r="E471" s="173"/>
      <c r="F471" s="156"/>
      <c r="G471" s="159"/>
      <c r="H471" s="159"/>
      <c r="I471" s="254"/>
      <c r="J471" s="159"/>
      <c r="K471" s="383"/>
      <c r="L471" s="397"/>
    </row>
    <row r="472" spans="1:13" s="151" customFormat="1" ht="15.75" hidden="1">
      <c r="A472" s="208" t="s">
        <v>690</v>
      </c>
      <c r="B472" s="152"/>
      <c r="C472" s="153"/>
      <c r="D472" s="171"/>
      <c r="E472" s="173"/>
      <c r="F472" s="156"/>
      <c r="G472" s="159"/>
      <c r="H472" s="159"/>
      <c r="I472" s="254"/>
      <c r="J472" s="159"/>
      <c r="K472" s="383"/>
      <c r="L472" s="398"/>
      <c r="M472" s="272"/>
    </row>
    <row r="473" spans="1:13" hidden="1">
      <c r="A473" s="208" t="s">
        <v>690</v>
      </c>
      <c r="B473" s="152"/>
      <c r="C473" s="153"/>
      <c r="D473" s="171"/>
      <c r="E473" s="173"/>
      <c r="F473" s="156"/>
      <c r="G473" s="159"/>
      <c r="H473" s="159"/>
      <c r="I473" s="254"/>
      <c r="J473" s="159"/>
      <c r="K473" s="383"/>
      <c r="L473" s="399"/>
    </row>
    <row r="474" spans="1:13" s="151" customFormat="1" ht="15.75" hidden="1">
      <c r="A474" s="208" t="s">
        <v>690</v>
      </c>
      <c r="B474" s="152"/>
      <c r="C474" s="153"/>
      <c r="D474" s="171"/>
      <c r="E474" s="173"/>
      <c r="F474" s="156"/>
      <c r="G474" s="159"/>
      <c r="H474" s="159"/>
      <c r="I474" s="254"/>
      <c r="J474" s="159"/>
      <c r="K474" s="383"/>
      <c r="L474" s="398"/>
      <c r="M474" s="272"/>
    </row>
    <row r="475" spans="1:13" hidden="1">
      <c r="A475" s="208" t="s">
        <v>690</v>
      </c>
      <c r="B475" s="152"/>
      <c r="C475" s="153"/>
      <c r="D475" s="171"/>
      <c r="E475" s="173"/>
      <c r="F475" s="156"/>
      <c r="G475" s="159"/>
      <c r="H475" s="159"/>
      <c r="I475" s="254"/>
      <c r="J475" s="159"/>
      <c r="K475" s="383"/>
      <c r="L475" s="399"/>
    </row>
    <row r="476" spans="1:13" s="151" customFormat="1" ht="15.75" hidden="1">
      <c r="A476" s="208" t="s">
        <v>690</v>
      </c>
      <c r="B476" s="152"/>
      <c r="C476" s="153"/>
      <c r="D476" s="171"/>
      <c r="E476" s="173"/>
      <c r="F476" s="156"/>
      <c r="G476" s="159"/>
      <c r="H476" s="159"/>
      <c r="I476" s="254"/>
      <c r="J476" s="159"/>
      <c r="K476" s="383"/>
      <c r="L476" s="398"/>
      <c r="M476" s="272"/>
    </row>
    <row r="477" spans="1:13" hidden="1">
      <c r="A477" s="208" t="s">
        <v>690</v>
      </c>
      <c r="B477" s="152"/>
      <c r="C477" s="153"/>
      <c r="D477" s="171"/>
      <c r="E477" s="173"/>
      <c r="F477" s="156"/>
      <c r="G477" s="159"/>
      <c r="H477" s="159"/>
      <c r="I477" s="254"/>
      <c r="J477" s="159"/>
      <c r="K477" s="383"/>
      <c r="L477" s="399"/>
    </row>
    <row r="478" spans="1:13" ht="15.75" hidden="1">
      <c r="A478" s="208" t="s">
        <v>690</v>
      </c>
      <c r="B478" s="152"/>
      <c r="C478" s="153"/>
      <c r="D478" s="171"/>
      <c r="E478" s="173"/>
      <c r="F478" s="156"/>
      <c r="G478" s="159"/>
      <c r="H478" s="159"/>
      <c r="I478" s="254"/>
      <c r="J478" s="159"/>
      <c r="K478" s="383"/>
      <c r="L478" s="396"/>
    </row>
    <row r="479" spans="1:13" ht="15.75" hidden="1">
      <c r="A479" s="208" t="s">
        <v>690</v>
      </c>
      <c r="B479" s="198"/>
      <c r="C479" s="215"/>
      <c r="D479" s="226"/>
      <c r="E479" s="225"/>
      <c r="F479" s="218"/>
      <c r="G479" s="219"/>
      <c r="H479" s="219"/>
      <c r="I479" s="219"/>
      <c r="J479" s="219"/>
      <c r="K479" s="368"/>
      <c r="L479" s="393"/>
    </row>
    <row r="480" spans="1:13" hidden="1">
      <c r="A480" s="208" t="s">
        <v>690</v>
      </c>
      <c r="B480" s="152"/>
      <c r="C480" s="153"/>
      <c r="D480" s="171"/>
      <c r="E480" s="173"/>
      <c r="F480" s="156"/>
      <c r="G480" s="159"/>
      <c r="H480" s="159"/>
      <c r="I480" s="254"/>
      <c r="J480" s="159"/>
      <c r="K480" s="383"/>
      <c r="L480" s="399"/>
    </row>
    <row r="481" spans="1:13" hidden="1">
      <c r="A481" s="208" t="s">
        <v>690</v>
      </c>
      <c r="B481" s="152"/>
      <c r="C481" s="153"/>
      <c r="D481" s="171"/>
      <c r="E481" s="173"/>
      <c r="F481" s="156"/>
      <c r="G481" s="159"/>
      <c r="H481" s="159"/>
      <c r="I481" s="254"/>
      <c r="J481" s="159"/>
      <c r="K481" s="383"/>
      <c r="L481" s="399"/>
    </row>
    <row r="482" spans="1:13" ht="15.75" hidden="1">
      <c r="A482" s="208" t="s">
        <v>690</v>
      </c>
      <c r="B482" s="152"/>
      <c r="C482" s="153"/>
      <c r="D482" s="171"/>
      <c r="E482" s="173"/>
      <c r="F482" s="156"/>
      <c r="G482" s="159"/>
      <c r="H482" s="159"/>
      <c r="I482" s="254"/>
      <c r="J482" s="159"/>
      <c r="K482" s="383"/>
      <c r="L482" s="398"/>
    </row>
    <row r="483" spans="1:13" hidden="1">
      <c r="A483" s="208" t="s">
        <v>690</v>
      </c>
      <c r="B483" s="152"/>
      <c r="C483" s="153"/>
      <c r="D483" s="171"/>
      <c r="E483" s="173"/>
      <c r="F483" s="156"/>
      <c r="G483" s="159"/>
      <c r="H483" s="159"/>
      <c r="I483" s="254"/>
      <c r="J483" s="159"/>
      <c r="K483" s="383"/>
      <c r="L483" s="399"/>
    </row>
    <row r="484" spans="1:13" hidden="1">
      <c r="A484" s="208" t="s">
        <v>690</v>
      </c>
      <c r="B484" s="152"/>
      <c r="C484" s="153"/>
      <c r="D484" s="171"/>
      <c r="E484" s="173"/>
      <c r="F484" s="156"/>
      <c r="G484" s="159"/>
      <c r="H484" s="159"/>
      <c r="I484" s="254"/>
      <c r="J484" s="159"/>
      <c r="K484" s="383"/>
      <c r="L484" s="399"/>
    </row>
    <row r="485" spans="1:13" ht="15.75" hidden="1">
      <c r="A485" s="208" t="s">
        <v>690</v>
      </c>
      <c r="B485" s="152"/>
      <c r="C485" s="153"/>
      <c r="D485" s="171"/>
      <c r="E485" s="173"/>
      <c r="F485" s="156"/>
      <c r="G485" s="159"/>
      <c r="H485" s="159"/>
      <c r="I485" s="254"/>
      <c r="J485" s="159"/>
      <c r="K485" s="383"/>
      <c r="L485" s="398"/>
    </row>
    <row r="486" spans="1:13" hidden="1">
      <c r="A486" s="208" t="s">
        <v>690</v>
      </c>
      <c r="B486" s="152"/>
      <c r="C486" s="153"/>
      <c r="D486" s="171"/>
      <c r="E486" s="173"/>
      <c r="F486" s="156"/>
      <c r="G486" s="159"/>
      <c r="H486" s="159"/>
      <c r="I486" s="254"/>
      <c r="J486" s="159"/>
      <c r="K486" s="383"/>
      <c r="L486" s="399"/>
    </row>
    <row r="487" spans="1:13" ht="15.75" hidden="1">
      <c r="A487" s="208" t="s">
        <v>690</v>
      </c>
      <c r="B487" s="198"/>
      <c r="C487" s="215"/>
      <c r="D487" s="226"/>
      <c r="E487" s="225"/>
      <c r="F487" s="218"/>
      <c r="G487" s="219"/>
      <c r="H487" s="219"/>
      <c r="I487" s="219"/>
      <c r="J487" s="219"/>
      <c r="K487" s="368"/>
      <c r="L487" s="399"/>
    </row>
    <row r="488" spans="1:13" hidden="1">
      <c r="A488" s="208" t="s">
        <v>690</v>
      </c>
      <c r="B488" s="152"/>
      <c r="C488" s="153"/>
      <c r="D488" s="171"/>
      <c r="E488" s="173"/>
      <c r="F488" s="156"/>
      <c r="G488" s="159"/>
      <c r="H488" s="159"/>
      <c r="I488" s="254"/>
      <c r="J488" s="159"/>
      <c r="K488" s="383"/>
      <c r="L488" s="399"/>
    </row>
    <row r="489" spans="1:13" hidden="1">
      <c r="A489" s="208" t="s">
        <v>690</v>
      </c>
      <c r="B489" s="162"/>
      <c r="C489" s="163"/>
      <c r="D489" s="175"/>
      <c r="E489" s="179"/>
      <c r="F489" s="181"/>
      <c r="G489" s="159"/>
      <c r="H489" s="159"/>
      <c r="I489" s="254"/>
      <c r="J489" s="159"/>
      <c r="K489" s="383"/>
      <c r="L489" s="399"/>
    </row>
    <row r="490" spans="1:13" ht="15.75" hidden="1">
      <c r="A490" s="208" t="s">
        <v>690</v>
      </c>
      <c r="B490" s="152"/>
      <c r="C490" s="153"/>
      <c r="D490" s="171"/>
      <c r="E490" s="173"/>
      <c r="F490" s="156"/>
      <c r="G490" s="159"/>
      <c r="H490" s="159"/>
      <c r="I490" s="254"/>
      <c r="J490" s="159"/>
      <c r="K490" s="383"/>
      <c r="L490" s="398"/>
    </row>
    <row r="491" spans="1:13" hidden="1">
      <c r="A491" s="208" t="s">
        <v>690</v>
      </c>
      <c r="B491" s="152"/>
      <c r="C491" s="153"/>
      <c r="D491" s="171"/>
      <c r="E491" s="173"/>
      <c r="F491" s="156"/>
      <c r="G491" s="159"/>
      <c r="H491" s="159"/>
      <c r="I491" s="254"/>
      <c r="J491" s="159"/>
      <c r="K491" s="383"/>
      <c r="L491" s="399"/>
    </row>
    <row r="492" spans="1:13" s="151" customFormat="1" ht="15.75" hidden="1">
      <c r="A492" s="208" t="s">
        <v>690</v>
      </c>
      <c r="B492" s="220"/>
      <c r="C492" s="221"/>
      <c r="D492" s="228"/>
      <c r="E492" s="231"/>
      <c r="F492" s="234"/>
      <c r="G492" s="224"/>
      <c r="H492" s="224"/>
      <c r="I492" s="224"/>
      <c r="J492" s="224"/>
      <c r="K492" s="385"/>
      <c r="L492" s="398"/>
      <c r="M492" s="272"/>
    </row>
    <row r="493" spans="1:13" hidden="1">
      <c r="A493" s="208" t="s">
        <v>690</v>
      </c>
      <c r="B493" s="162"/>
      <c r="C493" s="163"/>
      <c r="D493" s="175"/>
      <c r="E493" s="179"/>
      <c r="F493" s="181"/>
      <c r="G493" s="159"/>
      <c r="H493" s="159"/>
      <c r="I493" s="254"/>
      <c r="J493" s="159"/>
      <c r="K493" s="383"/>
      <c r="L493" s="399"/>
    </row>
    <row r="494" spans="1:13" s="151" customFormat="1" ht="15.75" hidden="1">
      <c r="A494" s="208" t="s">
        <v>690</v>
      </c>
      <c r="B494" s="220"/>
      <c r="C494" s="221"/>
      <c r="D494" s="228"/>
      <c r="E494" s="231"/>
      <c r="F494" s="181"/>
      <c r="G494" s="224"/>
      <c r="H494" s="224"/>
      <c r="I494" s="224"/>
      <c r="J494" s="224"/>
      <c r="K494" s="385"/>
      <c r="L494" s="398"/>
      <c r="M494" s="272"/>
    </row>
    <row r="495" spans="1:13" hidden="1">
      <c r="A495" s="208" t="s">
        <v>690</v>
      </c>
      <c r="B495" s="162"/>
      <c r="C495" s="163"/>
      <c r="D495" s="175"/>
      <c r="E495" s="179"/>
      <c r="F495" s="181"/>
      <c r="G495" s="159"/>
      <c r="H495" s="159"/>
      <c r="I495" s="254"/>
      <c r="J495" s="159"/>
      <c r="K495" s="383"/>
      <c r="L495" s="399"/>
    </row>
    <row r="496" spans="1:13" ht="15.75" hidden="1">
      <c r="B496" s="198"/>
      <c r="C496" s="215"/>
      <c r="D496" s="226"/>
      <c r="E496" s="225"/>
      <c r="F496" s="218"/>
      <c r="G496" s="219"/>
      <c r="H496" s="219"/>
      <c r="I496" s="219"/>
      <c r="J496" s="219"/>
      <c r="K496" s="368"/>
    </row>
    <row r="497" spans="1:12">
      <c r="A497" s="266"/>
      <c r="B497" s="152"/>
      <c r="C497" s="153"/>
      <c r="D497" s="171"/>
      <c r="E497" s="173"/>
      <c r="F497" s="156"/>
      <c r="G497" s="161"/>
      <c r="H497" s="161"/>
      <c r="I497" s="255"/>
      <c r="J497" s="161"/>
      <c r="K497" s="369"/>
    </row>
    <row r="498" spans="1:12" ht="15.75">
      <c r="A498" s="266"/>
      <c r="B498" s="198"/>
      <c r="C498" s="215"/>
      <c r="D498" s="226"/>
      <c r="E498" s="225"/>
      <c r="F498" s="218"/>
      <c r="G498" s="219"/>
      <c r="H498" s="219"/>
      <c r="I498" s="219"/>
      <c r="J498" s="219"/>
      <c r="K498" s="368"/>
    </row>
    <row r="499" spans="1:12">
      <c r="A499" s="266"/>
      <c r="B499" s="152"/>
      <c r="C499" s="153"/>
      <c r="D499" s="171"/>
      <c r="E499" s="173"/>
      <c r="F499" s="156"/>
      <c r="G499" s="161"/>
      <c r="H499" s="161"/>
      <c r="I499" s="255"/>
      <c r="J499" s="161"/>
      <c r="K499" s="369"/>
      <c r="L499" s="365"/>
    </row>
    <row r="500" spans="1:12" ht="15.75">
      <c r="A500" s="266"/>
      <c r="B500" s="198"/>
      <c r="C500" s="215"/>
      <c r="D500" s="226"/>
      <c r="E500" s="225"/>
      <c r="F500" s="218"/>
      <c r="G500" s="219"/>
      <c r="H500" s="219"/>
      <c r="I500" s="219"/>
      <c r="J500" s="219"/>
      <c r="K500" s="368"/>
      <c r="L500" s="365"/>
    </row>
    <row r="501" spans="1:12">
      <c r="A501" s="266"/>
      <c r="B501" s="152"/>
      <c r="C501" s="153"/>
      <c r="D501" s="171"/>
      <c r="E501" s="173"/>
      <c r="F501" s="156"/>
      <c r="G501" s="161"/>
      <c r="H501" s="161"/>
      <c r="I501" s="255"/>
      <c r="J501" s="161"/>
      <c r="K501" s="369"/>
      <c r="L501" s="365"/>
    </row>
    <row r="502" spans="1:12" ht="15.75">
      <c r="A502" s="266"/>
      <c r="B502" s="220"/>
      <c r="C502" s="221"/>
      <c r="D502" s="228"/>
      <c r="E502" s="231"/>
      <c r="F502" s="234"/>
      <c r="G502" s="219"/>
      <c r="H502" s="219"/>
      <c r="I502" s="219"/>
      <c r="J502" s="219"/>
      <c r="K502" s="368"/>
      <c r="L502" s="365"/>
    </row>
    <row r="503" spans="1:12">
      <c r="A503" s="266"/>
      <c r="B503" s="162"/>
      <c r="C503" s="163"/>
      <c r="D503" s="175"/>
      <c r="E503" s="179"/>
      <c r="F503" s="181"/>
      <c r="G503" s="161"/>
      <c r="H503" s="161"/>
      <c r="I503" s="255"/>
      <c r="J503" s="161"/>
      <c r="K503" s="369"/>
      <c r="L503" s="365"/>
    </row>
    <row r="504" spans="1:12" ht="15.75">
      <c r="B504" s="454"/>
      <c r="C504" s="454"/>
      <c r="D504" s="454"/>
      <c r="E504" s="454"/>
      <c r="F504" s="149"/>
      <c r="G504" s="150"/>
      <c r="H504" s="150"/>
      <c r="I504" s="150"/>
      <c r="J504" s="150"/>
      <c r="K504" s="370"/>
    </row>
    <row r="505" spans="1:12" ht="15.75">
      <c r="B505" s="198"/>
      <c r="C505" s="215"/>
      <c r="D505" s="226"/>
      <c r="E505" s="225"/>
      <c r="F505" s="218"/>
      <c r="G505" s="219"/>
      <c r="H505" s="219"/>
      <c r="I505" s="219"/>
      <c r="J505" s="219"/>
      <c r="K505" s="368"/>
    </row>
    <row r="506" spans="1:12">
      <c r="B506" s="152"/>
      <c r="C506" s="153"/>
      <c r="D506" s="171"/>
      <c r="E506" s="173"/>
      <c r="F506" s="156"/>
      <c r="G506" s="161"/>
      <c r="H506" s="161"/>
      <c r="I506" s="157"/>
      <c r="J506" s="161"/>
      <c r="K506" s="367"/>
    </row>
    <row r="507" spans="1:12" ht="15.75">
      <c r="B507" s="198"/>
      <c r="C507" s="215"/>
      <c r="D507" s="226"/>
      <c r="E507" s="225"/>
      <c r="F507" s="218"/>
      <c r="G507" s="219"/>
      <c r="H507" s="219"/>
      <c r="I507" s="219"/>
      <c r="J507" s="219"/>
      <c r="K507" s="368"/>
    </row>
    <row r="508" spans="1:12">
      <c r="B508" s="152"/>
      <c r="C508" s="153"/>
      <c r="D508" s="171"/>
      <c r="E508" s="173"/>
      <c r="F508" s="156"/>
      <c r="G508" s="184"/>
      <c r="H508" s="184"/>
      <c r="I508" s="253"/>
      <c r="J508" s="184"/>
      <c r="K508" s="386"/>
    </row>
    <row r="509" spans="1:12">
      <c r="B509" s="162"/>
      <c r="C509" s="163"/>
      <c r="D509" s="175"/>
      <c r="E509" s="179"/>
      <c r="F509" s="181"/>
      <c r="G509" s="184"/>
      <c r="H509" s="184"/>
      <c r="I509" s="253"/>
      <c r="J509" s="184"/>
      <c r="K509" s="386"/>
    </row>
    <row r="510" spans="1:12">
      <c r="B510" s="162"/>
      <c r="C510" s="163"/>
      <c r="D510" s="175"/>
      <c r="E510" s="179"/>
      <c r="F510" s="205"/>
      <c r="G510" s="184"/>
      <c r="H510" s="184"/>
      <c r="I510" s="253"/>
      <c r="J510" s="184"/>
      <c r="K510" s="386"/>
    </row>
    <row r="511" spans="1:12">
      <c r="B511" s="152"/>
      <c r="C511" s="153"/>
      <c r="D511" s="171"/>
      <c r="E511" s="173"/>
      <c r="G511" s="184"/>
      <c r="H511" s="184"/>
      <c r="I511" s="253"/>
      <c r="J511" s="184"/>
      <c r="K511" s="386"/>
    </row>
    <row r="512" spans="1:12">
      <c r="B512" s="152"/>
      <c r="C512" s="153"/>
      <c r="D512" s="171"/>
      <c r="G512" s="184"/>
      <c r="H512" s="184"/>
      <c r="I512" s="253"/>
      <c r="J512" s="184"/>
      <c r="K512" s="386"/>
    </row>
    <row r="513" spans="2:11">
      <c r="B513" s="152"/>
      <c r="C513" s="153"/>
      <c r="D513" s="171"/>
      <c r="G513" s="184"/>
      <c r="H513" s="184"/>
      <c r="I513" s="253"/>
      <c r="J513" s="184"/>
      <c r="K513" s="386"/>
    </row>
    <row r="514" spans="2:11" ht="15.75">
      <c r="B514" s="198"/>
      <c r="C514" s="215"/>
      <c r="D514" s="226"/>
      <c r="E514" s="241"/>
      <c r="F514" s="242"/>
      <c r="G514" s="174"/>
      <c r="H514" s="174"/>
      <c r="I514" s="174"/>
      <c r="J514" s="174"/>
      <c r="K514" s="371"/>
    </row>
    <row r="515" spans="2:11">
      <c r="B515" s="152"/>
      <c r="C515" s="153"/>
      <c r="D515" s="171"/>
      <c r="G515" s="185"/>
      <c r="H515" s="185"/>
      <c r="I515" s="251"/>
      <c r="J515" s="185"/>
      <c r="K515" s="372"/>
    </row>
    <row r="516" spans="2:11" ht="15.75">
      <c r="B516" s="459"/>
      <c r="C516" s="459"/>
      <c r="D516" s="459"/>
      <c r="E516" s="459"/>
      <c r="F516" s="149"/>
      <c r="G516" s="150"/>
      <c r="H516" s="150"/>
      <c r="I516" s="150"/>
      <c r="J516" s="150"/>
      <c r="K516" s="370"/>
    </row>
    <row r="517" spans="2:11" ht="15.75">
      <c r="B517" s="243"/>
      <c r="C517" s="244"/>
      <c r="D517" s="245"/>
      <c r="E517" s="241"/>
      <c r="F517" s="242"/>
      <c r="G517" s="174"/>
      <c r="H517" s="174"/>
      <c r="I517" s="174"/>
      <c r="J517" s="174"/>
      <c r="K517" s="371"/>
    </row>
    <row r="518" spans="2:11">
      <c r="G518" s="185"/>
      <c r="H518" s="185"/>
      <c r="I518" s="251"/>
      <c r="J518" s="185"/>
      <c r="K518" s="372"/>
    </row>
    <row r="519" spans="2:11">
      <c r="G519" s="185"/>
      <c r="H519" s="185"/>
      <c r="I519" s="251"/>
      <c r="J519" s="185"/>
      <c r="K519" s="372"/>
    </row>
    <row r="520" spans="2:11" ht="15.75">
      <c r="B520" s="243"/>
      <c r="C520" s="244"/>
      <c r="D520" s="245"/>
      <c r="E520" s="241"/>
      <c r="F520" s="242"/>
      <c r="G520" s="174"/>
      <c r="H520" s="174"/>
      <c r="I520" s="174"/>
      <c r="J520" s="174"/>
      <c r="K520" s="371"/>
    </row>
    <row r="521" spans="2:11">
      <c r="G521" s="185"/>
      <c r="H521" s="185"/>
      <c r="I521" s="251"/>
      <c r="J521" s="185"/>
      <c r="K521" s="372"/>
    </row>
    <row r="522" spans="2:11">
      <c r="G522" s="185"/>
      <c r="H522" s="185"/>
      <c r="I522" s="251"/>
      <c r="J522" s="185"/>
      <c r="K522" s="372"/>
    </row>
    <row r="523" spans="2:11" ht="15.75">
      <c r="E523" s="241"/>
      <c r="F523" s="242"/>
      <c r="G523" s="174"/>
      <c r="H523" s="174"/>
      <c r="I523" s="174"/>
      <c r="J523" s="174"/>
      <c r="K523" s="371"/>
    </row>
    <row r="524" spans="2:11">
      <c r="G524" s="184"/>
      <c r="H524" s="184"/>
      <c r="I524" s="253"/>
      <c r="J524" s="184"/>
      <c r="K524" s="386"/>
    </row>
    <row r="525" spans="2:11">
      <c r="B525" s="211"/>
      <c r="C525" s="212"/>
      <c r="D525" s="213"/>
      <c r="E525" s="214"/>
      <c r="F525" s="205"/>
      <c r="G525" s="184"/>
      <c r="H525" s="184"/>
      <c r="I525" s="253"/>
      <c r="J525" s="184"/>
      <c r="K525" s="386"/>
    </row>
    <row r="526" spans="2:11">
      <c r="G526" s="184"/>
      <c r="H526" s="184"/>
      <c r="I526" s="253"/>
      <c r="J526" s="184"/>
      <c r="K526" s="386"/>
    </row>
    <row r="527" spans="2:11">
      <c r="B527" s="211"/>
      <c r="C527" s="212"/>
      <c r="D527" s="213"/>
      <c r="E527" s="214"/>
      <c r="F527" s="205"/>
      <c r="G527" s="184"/>
      <c r="H527" s="184"/>
      <c r="I527" s="253"/>
      <c r="J527" s="184"/>
      <c r="K527" s="386"/>
    </row>
    <row r="528" spans="2:11" ht="15.75">
      <c r="B528" s="243"/>
      <c r="C528" s="244"/>
      <c r="D528" s="245"/>
      <c r="E528" s="241"/>
      <c r="F528" s="242"/>
      <c r="G528" s="174"/>
      <c r="H528" s="174"/>
      <c r="I528" s="174"/>
      <c r="J528" s="174"/>
      <c r="K528" s="371"/>
    </row>
    <row r="529" spans="2:11">
      <c r="G529" s="185"/>
      <c r="H529" s="185"/>
      <c r="I529" s="251"/>
      <c r="J529" s="185"/>
      <c r="K529" s="372"/>
    </row>
    <row r="530" spans="2:11" ht="15.75">
      <c r="B530" s="243"/>
      <c r="C530" s="244"/>
      <c r="D530" s="245"/>
      <c r="E530" s="241"/>
      <c r="F530" s="242"/>
      <c r="G530" s="174"/>
      <c r="H530" s="174"/>
      <c r="I530" s="174"/>
      <c r="J530" s="174"/>
      <c r="K530" s="371"/>
    </row>
    <row r="531" spans="2:11">
      <c r="G531" s="185"/>
      <c r="H531" s="185"/>
      <c r="I531" s="251"/>
      <c r="J531" s="185"/>
      <c r="K531" s="372"/>
    </row>
    <row r="532" spans="2:11" ht="15.75">
      <c r="B532" s="243"/>
      <c r="C532" s="244"/>
      <c r="D532" s="245"/>
      <c r="E532" s="241"/>
      <c r="F532" s="242"/>
      <c r="G532" s="174"/>
      <c r="H532" s="174"/>
      <c r="I532" s="174"/>
      <c r="J532" s="174"/>
      <c r="K532" s="371"/>
    </row>
    <row r="533" spans="2:11">
      <c r="G533" s="185"/>
      <c r="H533" s="185"/>
      <c r="I533" s="251"/>
      <c r="J533" s="185"/>
      <c r="K533" s="372"/>
    </row>
    <row r="534" spans="2:11" ht="15.75">
      <c r="B534" s="459"/>
      <c r="C534" s="459"/>
      <c r="D534" s="459"/>
      <c r="E534" s="459"/>
      <c r="F534" s="149"/>
      <c r="G534" s="150"/>
      <c r="H534" s="150"/>
      <c r="I534" s="150"/>
      <c r="J534" s="150"/>
      <c r="K534" s="370"/>
    </row>
    <row r="535" spans="2:11" ht="15.75">
      <c r="B535" s="243"/>
      <c r="C535" s="244"/>
      <c r="D535" s="245"/>
      <c r="E535" s="225"/>
      <c r="F535" s="218"/>
      <c r="G535" s="219"/>
      <c r="H535" s="219"/>
      <c r="I535" s="219"/>
      <c r="J535" s="219"/>
      <c r="K535" s="368"/>
    </row>
    <row r="536" spans="2:11">
      <c r="E536" s="173"/>
      <c r="G536" s="185"/>
      <c r="H536" s="185"/>
      <c r="I536" s="251"/>
      <c r="J536" s="185"/>
      <c r="K536" s="372"/>
    </row>
    <row r="537" spans="2:11">
      <c r="E537" s="173"/>
      <c r="G537" s="185"/>
      <c r="H537" s="185"/>
      <c r="I537" s="251"/>
      <c r="J537" s="185"/>
      <c r="K537" s="372"/>
    </row>
    <row r="538" spans="2:11" ht="15.75">
      <c r="B538" s="243"/>
      <c r="C538" s="244"/>
      <c r="D538" s="245"/>
      <c r="E538" s="225"/>
      <c r="F538" s="242"/>
      <c r="G538" s="174"/>
      <c r="H538" s="174"/>
      <c r="I538" s="174"/>
      <c r="J538" s="174"/>
      <c r="K538" s="371"/>
    </row>
    <row r="539" spans="2:11">
      <c r="E539" s="173"/>
      <c r="F539" s="181"/>
      <c r="G539" s="185"/>
      <c r="H539" s="185"/>
      <c r="I539" s="251"/>
      <c r="J539" s="185"/>
      <c r="K539" s="372"/>
    </row>
    <row r="540" spans="2:11">
      <c r="E540" s="173"/>
      <c r="F540" s="181"/>
      <c r="G540" s="185"/>
      <c r="H540" s="185"/>
      <c r="I540" s="251"/>
      <c r="J540" s="185"/>
      <c r="K540" s="372"/>
    </row>
    <row r="541" spans="2:11" ht="15.75">
      <c r="B541" s="243"/>
      <c r="C541" s="244"/>
      <c r="D541" s="245"/>
      <c r="E541" s="225"/>
      <c r="F541" s="242"/>
      <c r="G541" s="174"/>
      <c r="H541" s="174"/>
      <c r="I541" s="174"/>
      <c r="J541" s="174"/>
      <c r="K541" s="371"/>
    </row>
    <row r="542" spans="2:11">
      <c r="E542" s="260"/>
      <c r="G542" s="185"/>
      <c r="H542" s="185"/>
      <c r="I542" s="251"/>
      <c r="J542" s="185"/>
      <c r="K542" s="372"/>
    </row>
    <row r="543" spans="2:11">
      <c r="E543" s="260"/>
      <c r="G543" s="185"/>
      <c r="H543" s="185"/>
      <c r="I543" s="251"/>
      <c r="J543" s="185"/>
      <c r="K543" s="372"/>
    </row>
    <row r="544" spans="2:11">
      <c r="E544" s="260"/>
      <c r="G544" s="185"/>
      <c r="H544" s="185"/>
      <c r="I544" s="251"/>
      <c r="J544" s="185"/>
      <c r="K544" s="372"/>
    </row>
    <row r="545" spans="2:11">
      <c r="E545" s="260"/>
      <c r="F545" s="205"/>
      <c r="G545" s="185"/>
      <c r="H545" s="185"/>
      <c r="I545" s="251"/>
      <c r="J545" s="185"/>
      <c r="K545" s="372"/>
    </row>
    <row r="546" spans="2:11" ht="15.75">
      <c r="B546" s="243"/>
      <c r="C546" s="244"/>
      <c r="D546" s="245"/>
      <c r="E546" s="225"/>
      <c r="F546" s="242"/>
      <c r="G546" s="174"/>
      <c r="H546" s="174"/>
      <c r="I546" s="174"/>
      <c r="J546" s="174"/>
      <c r="K546" s="371"/>
    </row>
    <row r="547" spans="2:11">
      <c r="E547" s="173"/>
      <c r="G547" s="185"/>
      <c r="H547" s="185"/>
      <c r="I547" s="251"/>
      <c r="J547" s="185"/>
      <c r="K547" s="372"/>
    </row>
    <row r="548" spans="2:11" ht="15.75">
      <c r="B548" s="243"/>
      <c r="C548" s="244"/>
      <c r="D548" s="245"/>
      <c r="E548" s="241"/>
      <c r="F548" s="242"/>
      <c r="G548" s="174"/>
      <c r="H548" s="174"/>
      <c r="I548" s="174"/>
      <c r="J548" s="174"/>
      <c r="K548" s="371"/>
    </row>
    <row r="549" spans="2:11">
      <c r="G549" s="185"/>
      <c r="H549" s="185"/>
      <c r="I549" s="251"/>
      <c r="J549" s="185"/>
      <c r="K549" s="372"/>
    </row>
    <row r="550" spans="2:11" ht="15.75">
      <c r="B550" s="243"/>
      <c r="C550" s="244"/>
      <c r="D550" s="245"/>
      <c r="E550" s="241"/>
      <c r="F550" s="242"/>
      <c r="G550" s="174"/>
      <c r="H550" s="174"/>
      <c r="I550" s="174"/>
      <c r="J550" s="174"/>
      <c r="K550" s="371"/>
    </row>
    <row r="551" spans="2:11">
      <c r="G551" s="194"/>
      <c r="H551" s="194"/>
      <c r="I551" s="252"/>
      <c r="J551" s="194"/>
      <c r="K551" s="387"/>
    </row>
    <row r="552" spans="2:11">
      <c r="B552" s="344"/>
      <c r="C552" s="345"/>
      <c r="D552" s="346"/>
      <c r="E552" s="347"/>
      <c r="F552" s="348"/>
      <c r="G552" s="349"/>
      <c r="H552" s="349"/>
      <c r="I552" s="349"/>
      <c r="J552" s="349"/>
      <c r="K552" s="388"/>
    </row>
    <row r="553" spans="2:11">
      <c r="B553" s="356"/>
      <c r="C553" s="357"/>
      <c r="D553" s="358"/>
      <c r="E553" s="359"/>
      <c r="F553" s="360"/>
      <c r="G553" s="361"/>
      <c r="H553" s="361"/>
      <c r="I553" s="361"/>
      <c r="J553" s="361"/>
      <c r="K553" s="361"/>
    </row>
    <row r="554" spans="2:11">
      <c r="B554" s="356"/>
      <c r="C554" s="357"/>
      <c r="D554" s="358"/>
      <c r="E554" s="359"/>
      <c r="F554" s="360"/>
      <c r="G554" s="361"/>
      <c r="H554" s="361"/>
      <c r="I554" s="361"/>
      <c r="J554" s="361"/>
      <c r="K554" s="361"/>
    </row>
    <row r="555" spans="2:11">
      <c r="B555" s="356"/>
      <c r="C555" s="357"/>
      <c r="D555" s="358"/>
      <c r="E555" s="359"/>
      <c r="F555" s="360"/>
      <c r="G555" s="361"/>
      <c r="H555" s="361"/>
      <c r="I555" s="364"/>
      <c r="J555" s="365"/>
      <c r="K555" s="365"/>
    </row>
    <row r="556" spans="2:11">
      <c r="B556" s="356"/>
      <c r="C556" s="357"/>
      <c r="D556" s="358"/>
      <c r="E556" s="359"/>
      <c r="F556" s="360"/>
      <c r="G556" s="361"/>
      <c r="H556" s="361"/>
      <c r="I556" s="365"/>
      <c r="J556" s="365"/>
      <c r="K556" s="365"/>
    </row>
    <row r="557" spans="2:11">
      <c r="B557" s="356"/>
      <c r="C557" s="357"/>
      <c r="D557" s="358"/>
      <c r="E557" s="359"/>
      <c r="F557" s="360"/>
      <c r="G557" s="361"/>
      <c r="H557" s="361"/>
      <c r="I557" s="365"/>
      <c r="J557" s="365"/>
      <c r="K557" s="365"/>
    </row>
    <row r="558" spans="2:11">
      <c r="B558" s="356"/>
      <c r="C558" s="357"/>
      <c r="D558" s="358"/>
      <c r="E558" s="359"/>
      <c r="F558" s="360"/>
      <c r="G558" s="361"/>
      <c r="H558" s="361"/>
      <c r="I558" s="365"/>
      <c r="J558" s="365"/>
      <c r="K558" s="365"/>
    </row>
    <row r="559" spans="2:11">
      <c r="B559" s="356"/>
      <c r="C559" s="357"/>
      <c r="D559" s="358"/>
      <c r="E559" s="359"/>
      <c r="F559" s="360"/>
      <c r="G559" s="361"/>
      <c r="H559" s="361"/>
      <c r="I559" s="365"/>
      <c r="J559" s="365"/>
      <c r="K559" s="365"/>
    </row>
    <row r="560" spans="2:11">
      <c r="B560" s="350"/>
      <c r="C560" s="351"/>
      <c r="D560" s="352"/>
      <c r="E560" s="353"/>
      <c r="F560" s="354"/>
      <c r="G560" s="355"/>
      <c r="H560" s="355"/>
      <c r="I560" s="355"/>
      <c r="J560" s="355"/>
      <c r="K560" s="389"/>
    </row>
  </sheetData>
  <mergeCells count="25">
    <mergeCell ref="B516:E516"/>
    <mergeCell ref="B534:E534"/>
    <mergeCell ref="B34:J34"/>
    <mergeCell ref="B66:I67"/>
    <mergeCell ref="B35:J35"/>
    <mergeCell ref="B357:E357"/>
    <mergeCell ref="B364:E364"/>
    <mergeCell ref="B365:E365"/>
    <mergeCell ref="B441:F441"/>
    <mergeCell ref="B442:E442"/>
    <mergeCell ref="B504:E504"/>
    <mergeCell ref="B241:F241"/>
    <mergeCell ref="B242:E242"/>
    <mergeCell ref="B243:E243"/>
    <mergeCell ref="B295:E295"/>
    <mergeCell ref="B307:E307"/>
    <mergeCell ref="B128:E128"/>
    <mergeCell ref="B6:J14"/>
    <mergeCell ref="B308:E308"/>
    <mergeCell ref="B135:E135"/>
    <mergeCell ref="B138:E138"/>
    <mergeCell ref="B157:E157"/>
    <mergeCell ref="B160:E160"/>
    <mergeCell ref="B171:E171"/>
    <mergeCell ref="B216:E216"/>
  </mergeCells>
  <pageMargins left="1.1720679012345678" right="0.9055118110236221" top="0.47244094488188981" bottom="0.47244094488188981" header="0.31496062992125984" footer="0.31496062992125984"/>
  <pageSetup paperSize="9" scale="4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M1251"/>
  <sheetViews>
    <sheetView view="pageLayout" topLeftCell="B1" zoomScale="81" zoomScaleNormal="76" zoomScaleSheetLayoutView="73" zoomScalePageLayoutView="81" workbookViewId="0">
      <selection activeCell="M1" sqref="M1:M1048576"/>
    </sheetView>
  </sheetViews>
  <sheetFormatPr defaultColWidth="9.140625" defaultRowHeight="15"/>
  <cols>
    <col min="1" max="1" width="7.7109375" style="208" hidden="1" customWidth="1"/>
    <col min="2" max="2" width="12.42578125" style="208" customWidth="1"/>
    <col min="3" max="3" width="5.140625" style="209" bestFit="1" customWidth="1"/>
    <col min="4" max="4" width="8.42578125" style="210" customWidth="1"/>
    <col min="5" max="5" width="7.28515625" style="207" customWidth="1"/>
    <col min="6" max="6" width="46.85546875" style="206" customWidth="1"/>
    <col min="7" max="11" width="15.28515625" style="158" customWidth="1"/>
    <col min="12" max="12" width="15.7109375" style="158" customWidth="1"/>
    <col min="13" max="13" width="15.85546875" style="158" hidden="1" customWidth="1"/>
    <col min="14" max="16384" width="9.140625" style="158"/>
  </cols>
  <sheetData>
    <row r="1" spans="1:13" s="144" customFormat="1" ht="78.599999999999994" customHeight="1">
      <c r="A1" s="264" t="s">
        <v>691</v>
      </c>
      <c r="B1" s="289" t="s">
        <v>166</v>
      </c>
      <c r="C1" s="290" t="s">
        <v>63</v>
      </c>
      <c r="D1" s="291" t="s">
        <v>17</v>
      </c>
      <c r="E1" s="292" t="s">
        <v>48</v>
      </c>
      <c r="F1" s="293" t="s">
        <v>0</v>
      </c>
      <c r="G1" s="293" t="s">
        <v>677</v>
      </c>
      <c r="H1" s="293" t="s">
        <v>678</v>
      </c>
      <c r="I1" s="294" t="s">
        <v>681</v>
      </c>
      <c r="J1" s="293" t="s">
        <v>679</v>
      </c>
      <c r="K1" s="294" t="s">
        <v>682</v>
      </c>
      <c r="L1" s="295" t="s">
        <v>680</v>
      </c>
      <c r="M1" s="268" t="s">
        <v>683</v>
      </c>
    </row>
    <row r="2" spans="1:13" s="250" customFormat="1" ht="9" customHeight="1">
      <c r="A2" s="265"/>
      <c r="B2" s="296"/>
      <c r="C2" s="246"/>
      <c r="D2" s="247"/>
      <c r="E2" s="248"/>
      <c r="F2" s="249"/>
      <c r="G2" s="249">
        <v>1</v>
      </c>
      <c r="H2" s="249">
        <v>8</v>
      </c>
      <c r="I2" s="249">
        <v>9</v>
      </c>
      <c r="J2" s="249">
        <v>10</v>
      </c>
      <c r="K2" s="249">
        <v>11</v>
      </c>
      <c r="L2" s="297">
        <v>12</v>
      </c>
      <c r="M2" s="269"/>
    </row>
    <row r="3" spans="1:13" s="146" customFormat="1" ht="15.6" hidden="1" customHeight="1">
      <c r="A3" s="266"/>
      <c r="B3" s="474" t="s">
        <v>697</v>
      </c>
      <c r="C3" s="475"/>
      <c r="D3" s="475"/>
      <c r="E3" s="475"/>
      <c r="F3" s="475"/>
      <c r="G3" s="145">
        <f>G4+G695+G757+G932+G1132</f>
        <v>6076245622</v>
      </c>
      <c r="H3" s="145">
        <f>H4+H695+H757+H932+H1132</f>
        <v>218223816</v>
      </c>
      <c r="I3" s="145">
        <f>I4+I695+I757+I932+I1132</f>
        <v>128603500</v>
      </c>
      <c r="J3" s="145">
        <f>J4+J695+J757+J932+J1132</f>
        <v>203588100</v>
      </c>
      <c r="K3" s="145">
        <f>K4+K695+K757+K932+K1132</f>
        <v>125641200</v>
      </c>
      <c r="L3" s="298">
        <f t="shared" ref="L3:L66" si="0">G3-H3+J3</f>
        <v>6061609906</v>
      </c>
      <c r="M3" s="270">
        <f>K3-I3</f>
        <v>-2962300</v>
      </c>
    </row>
    <row r="4" spans="1:13" s="146" customFormat="1" ht="15.6" hidden="1" customHeight="1">
      <c r="A4" s="266" t="s">
        <v>684</v>
      </c>
      <c r="B4" s="476" t="s">
        <v>698</v>
      </c>
      <c r="C4" s="477"/>
      <c r="D4" s="477"/>
      <c r="E4" s="477"/>
      <c r="F4" s="477"/>
      <c r="G4" s="147">
        <f>G5+G116+G339+G449</f>
        <v>5669777206</v>
      </c>
      <c r="H4" s="147">
        <f>H5+H116+H339+H449</f>
        <v>197298300</v>
      </c>
      <c r="I4" s="147">
        <f>I5+I116+I339+I449</f>
        <v>122257300</v>
      </c>
      <c r="J4" s="147">
        <f>J5+J116+J339+J449</f>
        <v>164394000</v>
      </c>
      <c r="K4" s="147">
        <f>K5+K116+K339+K449</f>
        <v>90004700</v>
      </c>
      <c r="L4" s="299">
        <f t="shared" si="0"/>
        <v>5636872906</v>
      </c>
      <c r="M4" s="271"/>
    </row>
    <row r="5" spans="1:13" s="144" customFormat="1" ht="15.6" hidden="1" customHeight="1">
      <c r="A5" s="266" t="s">
        <v>684</v>
      </c>
      <c r="B5" s="470" t="s">
        <v>659</v>
      </c>
      <c r="C5" s="471"/>
      <c r="D5" s="471"/>
      <c r="E5" s="471"/>
      <c r="F5" s="471"/>
      <c r="G5" s="148">
        <f>G6+G61+G70+G88+G103+G110</f>
        <v>93334800</v>
      </c>
      <c r="H5" s="148">
        <f>H6+H61+H70+H88+H103+H110</f>
        <v>12576000</v>
      </c>
      <c r="I5" s="148">
        <f>I6+I61+I70+I88+I103+I110</f>
        <v>5241000</v>
      </c>
      <c r="J5" s="148">
        <f>J6+J61+J70+J88+J103+J110</f>
        <v>493200</v>
      </c>
      <c r="K5" s="148">
        <f>K6+K61+K70+K88+K103+K110</f>
        <v>493200</v>
      </c>
      <c r="L5" s="300">
        <f t="shared" si="0"/>
        <v>81252000</v>
      </c>
      <c r="M5" s="270"/>
    </row>
    <row r="6" spans="1:13" s="151" customFormat="1" ht="15.75" hidden="1">
      <c r="A6" s="266" t="s">
        <v>684</v>
      </c>
      <c r="B6" s="453" t="s">
        <v>13</v>
      </c>
      <c r="C6" s="454"/>
      <c r="D6" s="454"/>
      <c r="E6" s="454"/>
      <c r="F6" s="149" t="s">
        <v>85</v>
      </c>
      <c r="G6" s="150">
        <f>G7+G11+G13+G16+G21+G27+G37+G39+G46+G50+G52+G57+G59</f>
        <v>65407800</v>
      </c>
      <c r="H6" s="150">
        <f>H7+H11+H13+H16+H21+H27+H37+H39+H46+H50+H52+H57+H59</f>
        <v>1597000</v>
      </c>
      <c r="I6" s="150">
        <f>I7+I11+I13+I16+I21+I27+I37+I39+I46+I50+I52+I57+I59</f>
        <v>1597000</v>
      </c>
      <c r="J6" s="150">
        <f>J7+J11+J13+J16+J21+J27+J37+J39+J46+J50+J52+J57+J59</f>
        <v>178000</v>
      </c>
      <c r="K6" s="150">
        <f>K7+K11+K13+K16+K21+K27+K37+K39+K46+K50+K52+K57+K59</f>
        <v>178000</v>
      </c>
      <c r="L6" s="301">
        <f t="shared" si="0"/>
        <v>63988800</v>
      </c>
      <c r="M6" s="272"/>
    </row>
    <row r="7" spans="1:13" s="151" customFormat="1" ht="15.75" hidden="1">
      <c r="A7" s="266" t="s">
        <v>684</v>
      </c>
      <c r="B7" s="302" t="s">
        <v>13</v>
      </c>
      <c r="C7" s="215">
        <v>11</v>
      </c>
      <c r="D7" s="216" t="s">
        <v>18</v>
      </c>
      <c r="E7" s="217">
        <v>311</v>
      </c>
      <c r="F7" s="218"/>
      <c r="G7" s="219">
        <f t="shared" ref="G7" si="1">SUM(G8:G10)</f>
        <v>37100000</v>
      </c>
      <c r="H7" s="219">
        <f t="shared" ref="H7:J7" si="2">SUM(H8:H10)</f>
        <v>1500000</v>
      </c>
      <c r="I7" s="219">
        <f t="shared" ref="I7" si="3">SUM(I8:I10)</f>
        <v>1500000</v>
      </c>
      <c r="J7" s="219">
        <f t="shared" si="2"/>
        <v>70000</v>
      </c>
      <c r="K7" s="219">
        <f t="shared" ref="K7" si="4">SUM(K8:K10)</f>
        <v>70000</v>
      </c>
      <c r="L7" s="303">
        <f t="shared" si="0"/>
        <v>35670000</v>
      </c>
      <c r="M7" s="272"/>
    </row>
    <row r="8" spans="1:13" hidden="1">
      <c r="A8" s="266" t="s">
        <v>684</v>
      </c>
      <c r="B8" s="304" t="s">
        <v>13</v>
      </c>
      <c r="C8" s="153">
        <v>11</v>
      </c>
      <c r="D8" s="154" t="s">
        <v>18</v>
      </c>
      <c r="E8" s="155">
        <v>3111</v>
      </c>
      <c r="F8" s="156" t="s">
        <v>19</v>
      </c>
      <c r="G8" s="157">
        <v>36300000</v>
      </c>
      <c r="H8" s="157">
        <v>1500000</v>
      </c>
      <c r="I8" s="157">
        <f>H8</f>
        <v>1500000</v>
      </c>
      <c r="J8" s="157"/>
      <c r="K8" s="157">
        <f>J8</f>
        <v>0</v>
      </c>
      <c r="L8" s="305">
        <f t="shared" si="0"/>
        <v>34800000</v>
      </c>
      <c r="M8" s="273"/>
    </row>
    <row r="9" spans="1:13" hidden="1">
      <c r="A9" s="266" t="s">
        <v>684</v>
      </c>
      <c r="B9" s="304" t="s">
        <v>13</v>
      </c>
      <c r="C9" s="153">
        <v>11</v>
      </c>
      <c r="D9" s="154" t="s">
        <v>18</v>
      </c>
      <c r="E9" s="155">
        <v>3113</v>
      </c>
      <c r="F9" s="156" t="s">
        <v>20</v>
      </c>
      <c r="G9" s="157">
        <v>200000</v>
      </c>
      <c r="H9" s="157"/>
      <c r="I9" s="157">
        <f t="shared" ref="I9:I10" si="5">H9</f>
        <v>0</v>
      </c>
      <c r="J9" s="157">
        <v>20000</v>
      </c>
      <c r="K9" s="157">
        <f t="shared" ref="K9:K10" si="6">J9</f>
        <v>20000</v>
      </c>
      <c r="L9" s="305">
        <f t="shared" si="0"/>
        <v>220000</v>
      </c>
      <c r="M9" s="273"/>
    </row>
    <row r="10" spans="1:13" hidden="1">
      <c r="A10" s="266" t="s">
        <v>684</v>
      </c>
      <c r="B10" s="304" t="s">
        <v>13</v>
      </c>
      <c r="C10" s="153">
        <v>11</v>
      </c>
      <c r="D10" s="154" t="s">
        <v>18</v>
      </c>
      <c r="E10" s="155">
        <v>3114</v>
      </c>
      <c r="F10" s="156" t="s">
        <v>21</v>
      </c>
      <c r="G10" s="157">
        <v>600000</v>
      </c>
      <c r="H10" s="157"/>
      <c r="I10" s="157">
        <f t="shared" si="5"/>
        <v>0</v>
      </c>
      <c r="J10" s="157">
        <v>50000</v>
      </c>
      <c r="K10" s="157">
        <f t="shared" si="6"/>
        <v>50000</v>
      </c>
      <c r="L10" s="305">
        <f t="shared" si="0"/>
        <v>650000</v>
      </c>
      <c r="M10" s="273"/>
    </row>
    <row r="11" spans="1:13" s="151" customFormat="1" ht="15.75" hidden="1">
      <c r="A11" s="266" t="s">
        <v>684</v>
      </c>
      <c r="B11" s="302" t="s">
        <v>13</v>
      </c>
      <c r="C11" s="215">
        <v>11</v>
      </c>
      <c r="D11" s="216" t="s">
        <v>18</v>
      </c>
      <c r="E11" s="217">
        <v>312</v>
      </c>
      <c r="F11" s="218"/>
      <c r="G11" s="219">
        <f t="shared" ref="G11" si="7">SUM(G12)</f>
        <v>1080000</v>
      </c>
      <c r="H11" s="219">
        <f t="shared" ref="H11:K11" si="8">SUM(H12)</f>
        <v>0</v>
      </c>
      <c r="I11" s="219">
        <f t="shared" si="8"/>
        <v>0</v>
      </c>
      <c r="J11" s="219">
        <f t="shared" si="8"/>
        <v>100000</v>
      </c>
      <c r="K11" s="219">
        <f t="shared" si="8"/>
        <v>100000</v>
      </c>
      <c r="L11" s="303">
        <f t="shared" si="0"/>
        <v>1180000</v>
      </c>
      <c r="M11" s="272"/>
    </row>
    <row r="12" spans="1:13" hidden="1">
      <c r="A12" s="266" t="s">
        <v>684</v>
      </c>
      <c r="B12" s="304" t="s">
        <v>13</v>
      </c>
      <c r="C12" s="153">
        <v>11</v>
      </c>
      <c r="D12" s="154" t="s">
        <v>18</v>
      </c>
      <c r="E12" s="155">
        <v>3121</v>
      </c>
      <c r="F12" s="156" t="s">
        <v>22</v>
      </c>
      <c r="G12" s="159">
        <v>1080000</v>
      </c>
      <c r="H12" s="159"/>
      <c r="I12" s="157">
        <f>H12</f>
        <v>0</v>
      </c>
      <c r="J12" s="159">
        <v>100000</v>
      </c>
      <c r="K12" s="157">
        <f>J12</f>
        <v>100000</v>
      </c>
      <c r="L12" s="306">
        <f t="shared" si="0"/>
        <v>1180000</v>
      </c>
      <c r="M12" s="273"/>
    </row>
    <row r="13" spans="1:13" s="151" customFormat="1" ht="15.75" hidden="1">
      <c r="A13" s="266" t="s">
        <v>684</v>
      </c>
      <c r="B13" s="302" t="s">
        <v>13</v>
      </c>
      <c r="C13" s="215">
        <v>11</v>
      </c>
      <c r="D13" s="216" t="s">
        <v>18</v>
      </c>
      <c r="E13" s="217">
        <v>313</v>
      </c>
      <c r="F13" s="218"/>
      <c r="G13" s="219">
        <f t="shared" ref="G13" si="9">SUM(G14:G15)</f>
        <v>6270000</v>
      </c>
      <c r="H13" s="219">
        <f t="shared" ref="H13:J13" si="10">SUM(H14:H15)</f>
        <v>0</v>
      </c>
      <c r="I13" s="219">
        <f t="shared" ref="I13" si="11">SUM(I14:I15)</f>
        <v>0</v>
      </c>
      <c r="J13" s="219">
        <f t="shared" si="10"/>
        <v>0</v>
      </c>
      <c r="K13" s="219">
        <f t="shared" ref="K13" si="12">SUM(K14:K15)</f>
        <v>0</v>
      </c>
      <c r="L13" s="303">
        <f t="shared" si="0"/>
        <v>6270000</v>
      </c>
      <c r="M13" s="272"/>
    </row>
    <row r="14" spans="1:13" ht="30" hidden="1">
      <c r="A14" s="266" t="s">
        <v>684</v>
      </c>
      <c r="B14" s="304" t="s">
        <v>13</v>
      </c>
      <c r="C14" s="153">
        <v>11</v>
      </c>
      <c r="D14" s="154" t="s">
        <v>18</v>
      </c>
      <c r="E14" s="155">
        <v>3132</v>
      </c>
      <c r="F14" s="156" t="s">
        <v>280</v>
      </c>
      <c r="G14" s="157">
        <v>5650000</v>
      </c>
      <c r="H14" s="157"/>
      <c r="I14" s="157">
        <f t="shared" ref="I14:I15" si="13">H14</f>
        <v>0</v>
      </c>
      <c r="J14" s="157"/>
      <c r="K14" s="157">
        <f t="shared" ref="K14:K15" si="14">J14</f>
        <v>0</v>
      </c>
      <c r="L14" s="305">
        <f t="shared" si="0"/>
        <v>5650000</v>
      </c>
      <c r="M14" s="273"/>
    </row>
    <row r="15" spans="1:13" ht="30" hidden="1">
      <c r="A15" s="266" t="s">
        <v>684</v>
      </c>
      <c r="B15" s="304" t="s">
        <v>13</v>
      </c>
      <c r="C15" s="153">
        <v>11</v>
      </c>
      <c r="D15" s="154" t="s">
        <v>18</v>
      </c>
      <c r="E15" s="155">
        <v>3133</v>
      </c>
      <c r="F15" s="156" t="s">
        <v>258</v>
      </c>
      <c r="G15" s="157">
        <v>620000</v>
      </c>
      <c r="H15" s="157"/>
      <c r="I15" s="157">
        <f t="shared" si="13"/>
        <v>0</v>
      </c>
      <c r="J15" s="157"/>
      <c r="K15" s="157">
        <f t="shared" si="14"/>
        <v>0</v>
      </c>
      <c r="L15" s="305">
        <f t="shared" si="0"/>
        <v>620000</v>
      </c>
      <c r="M15" s="273"/>
    </row>
    <row r="16" spans="1:13" s="151" customFormat="1" ht="15.75" hidden="1">
      <c r="A16" s="266" t="s">
        <v>684</v>
      </c>
      <c r="B16" s="302" t="s">
        <v>13</v>
      </c>
      <c r="C16" s="215">
        <v>11</v>
      </c>
      <c r="D16" s="216" t="s">
        <v>18</v>
      </c>
      <c r="E16" s="217">
        <v>321</v>
      </c>
      <c r="F16" s="218"/>
      <c r="G16" s="219">
        <f t="shared" ref="G16" si="15">SUM(G17:G20)</f>
        <v>3510000</v>
      </c>
      <c r="H16" s="219">
        <f t="shared" ref="H16:J16" si="16">SUM(H17:H20)</f>
        <v>90000</v>
      </c>
      <c r="I16" s="219">
        <f t="shared" ref="I16" si="17">SUM(I17:I20)</f>
        <v>90000</v>
      </c>
      <c r="J16" s="219">
        <f t="shared" si="16"/>
        <v>0</v>
      </c>
      <c r="K16" s="219">
        <f t="shared" ref="K16" si="18">SUM(K17:K20)</f>
        <v>0</v>
      </c>
      <c r="L16" s="303">
        <f t="shared" si="0"/>
        <v>3420000</v>
      </c>
      <c r="M16" s="272"/>
    </row>
    <row r="17" spans="1:13" hidden="1">
      <c r="A17" s="266" t="s">
        <v>684</v>
      </c>
      <c r="B17" s="304" t="s">
        <v>13</v>
      </c>
      <c r="C17" s="153">
        <v>11</v>
      </c>
      <c r="D17" s="154" t="s">
        <v>18</v>
      </c>
      <c r="E17" s="155">
        <v>3211</v>
      </c>
      <c r="F17" s="156" t="s">
        <v>110</v>
      </c>
      <c r="G17" s="159">
        <v>2000000</v>
      </c>
      <c r="H17" s="159"/>
      <c r="I17" s="157">
        <f t="shared" ref="I17:I20" si="19">H17</f>
        <v>0</v>
      </c>
      <c r="J17" s="159"/>
      <c r="K17" s="157">
        <f t="shared" ref="K17:K20" si="20">J17</f>
        <v>0</v>
      </c>
      <c r="L17" s="306">
        <f t="shared" si="0"/>
        <v>2000000</v>
      </c>
      <c r="M17" s="273"/>
    </row>
    <row r="18" spans="1:13" ht="30" hidden="1">
      <c r="A18" s="266" t="s">
        <v>684</v>
      </c>
      <c r="B18" s="304" t="s">
        <v>13</v>
      </c>
      <c r="C18" s="153">
        <v>11</v>
      </c>
      <c r="D18" s="154" t="s">
        <v>18</v>
      </c>
      <c r="E18" s="155">
        <v>3212</v>
      </c>
      <c r="F18" s="156" t="s">
        <v>111</v>
      </c>
      <c r="G18" s="159">
        <v>1300000</v>
      </c>
      <c r="H18" s="159"/>
      <c r="I18" s="157">
        <f t="shared" si="19"/>
        <v>0</v>
      </c>
      <c r="J18" s="159"/>
      <c r="K18" s="157">
        <f t="shared" si="20"/>
        <v>0</v>
      </c>
      <c r="L18" s="306">
        <f t="shared" si="0"/>
        <v>1300000</v>
      </c>
      <c r="M18" s="273"/>
    </row>
    <row r="19" spans="1:13" hidden="1">
      <c r="A19" s="266" t="s">
        <v>684</v>
      </c>
      <c r="B19" s="304" t="s">
        <v>13</v>
      </c>
      <c r="C19" s="153">
        <v>11</v>
      </c>
      <c r="D19" s="154" t="s">
        <v>18</v>
      </c>
      <c r="E19" s="155">
        <v>3213</v>
      </c>
      <c r="F19" s="156" t="s">
        <v>112</v>
      </c>
      <c r="G19" s="159">
        <v>190000</v>
      </c>
      <c r="H19" s="159">
        <v>90000</v>
      </c>
      <c r="I19" s="157">
        <f t="shared" si="19"/>
        <v>90000</v>
      </c>
      <c r="J19" s="159"/>
      <c r="K19" s="157">
        <f t="shared" si="20"/>
        <v>0</v>
      </c>
      <c r="L19" s="306">
        <f t="shared" si="0"/>
        <v>100000</v>
      </c>
      <c r="M19" s="273"/>
    </row>
    <row r="20" spans="1:13" s="160" customFormat="1" hidden="1">
      <c r="A20" s="266" t="s">
        <v>684</v>
      </c>
      <c r="B20" s="304" t="s">
        <v>13</v>
      </c>
      <c r="C20" s="153">
        <v>11</v>
      </c>
      <c r="D20" s="154" t="s">
        <v>18</v>
      </c>
      <c r="E20" s="155">
        <v>3214</v>
      </c>
      <c r="F20" s="156" t="s">
        <v>234</v>
      </c>
      <c r="G20" s="159">
        <v>20000</v>
      </c>
      <c r="H20" s="159"/>
      <c r="I20" s="157">
        <f t="shared" si="19"/>
        <v>0</v>
      </c>
      <c r="J20" s="159"/>
      <c r="K20" s="157">
        <f t="shared" si="20"/>
        <v>0</v>
      </c>
      <c r="L20" s="306">
        <f t="shared" si="0"/>
        <v>20000</v>
      </c>
      <c r="M20" s="274"/>
    </row>
    <row r="21" spans="1:13" s="168" customFormat="1" ht="15.75" hidden="1">
      <c r="A21" s="266" t="s">
        <v>684</v>
      </c>
      <c r="B21" s="302" t="s">
        <v>13</v>
      </c>
      <c r="C21" s="215">
        <v>11</v>
      </c>
      <c r="D21" s="216" t="s">
        <v>18</v>
      </c>
      <c r="E21" s="217">
        <v>322</v>
      </c>
      <c r="F21" s="218"/>
      <c r="G21" s="219">
        <f t="shared" ref="G21" si="21">SUM(G22:G26)</f>
        <v>5610000</v>
      </c>
      <c r="H21" s="219">
        <f t="shared" ref="H21:J21" si="22">SUM(H22:H26)</f>
        <v>0</v>
      </c>
      <c r="I21" s="219">
        <f t="shared" ref="I21" si="23">SUM(I22:I26)</f>
        <v>0</v>
      </c>
      <c r="J21" s="219">
        <f t="shared" si="22"/>
        <v>0</v>
      </c>
      <c r="K21" s="219">
        <f t="shared" ref="K21" si="24">SUM(K22:K26)</f>
        <v>0</v>
      </c>
      <c r="L21" s="303">
        <f t="shared" si="0"/>
        <v>5610000</v>
      </c>
      <c r="M21" s="275"/>
    </row>
    <row r="22" spans="1:13" s="160" customFormat="1" hidden="1">
      <c r="A22" s="266" t="s">
        <v>684</v>
      </c>
      <c r="B22" s="304" t="s">
        <v>13</v>
      </c>
      <c r="C22" s="153">
        <v>11</v>
      </c>
      <c r="D22" s="154" t="s">
        <v>18</v>
      </c>
      <c r="E22" s="155">
        <v>3221</v>
      </c>
      <c r="F22" s="156" t="s">
        <v>113</v>
      </c>
      <c r="G22" s="157">
        <v>1100000</v>
      </c>
      <c r="H22" s="157"/>
      <c r="I22" s="157">
        <f t="shared" ref="I22:I26" si="25">H22</f>
        <v>0</v>
      </c>
      <c r="J22" s="157"/>
      <c r="K22" s="157">
        <f t="shared" ref="K22:K26" si="26">J22</f>
        <v>0</v>
      </c>
      <c r="L22" s="305">
        <f t="shared" si="0"/>
        <v>1100000</v>
      </c>
      <c r="M22" s="274"/>
    </row>
    <row r="23" spans="1:13" s="160" customFormat="1" hidden="1">
      <c r="A23" s="266" t="s">
        <v>684</v>
      </c>
      <c r="B23" s="304" t="s">
        <v>13</v>
      </c>
      <c r="C23" s="153">
        <v>11</v>
      </c>
      <c r="D23" s="154" t="s">
        <v>18</v>
      </c>
      <c r="E23" s="155">
        <v>3223</v>
      </c>
      <c r="F23" s="156" t="s">
        <v>115</v>
      </c>
      <c r="G23" s="157">
        <v>4200000</v>
      </c>
      <c r="H23" s="157"/>
      <c r="I23" s="157">
        <f t="shared" si="25"/>
        <v>0</v>
      </c>
      <c r="J23" s="157"/>
      <c r="K23" s="157">
        <f t="shared" si="26"/>
        <v>0</v>
      </c>
      <c r="L23" s="305">
        <f t="shared" si="0"/>
        <v>4200000</v>
      </c>
      <c r="M23" s="274"/>
    </row>
    <row r="24" spans="1:13" s="160" customFormat="1" hidden="1">
      <c r="A24" s="266" t="s">
        <v>684</v>
      </c>
      <c r="B24" s="304" t="s">
        <v>13</v>
      </c>
      <c r="C24" s="153">
        <v>11</v>
      </c>
      <c r="D24" s="154" t="s">
        <v>18</v>
      </c>
      <c r="E24" s="155">
        <v>3224</v>
      </c>
      <c r="F24" s="156" t="s">
        <v>116</v>
      </c>
      <c r="G24" s="157">
        <v>200000</v>
      </c>
      <c r="H24" s="157"/>
      <c r="I24" s="157">
        <f t="shared" si="25"/>
        <v>0</v>
      </c>
      <c r="J24" s="157"/>
      <c r="K24" s="157">
        <f t="shared" si="26"/>
        <v>0</v>
      </c>
      <c r="L24" s="305">
        <f t="shared" si="0"/>
        <v>200000</v>
      </c>
      <c r="M24" s="274"/>
    </row>
    <row r="25" spans="1:13" s="160" customFormat="1" hidden="1">
      <c r="A25" s="266" t="s">
        <v>684</v>
      </c>
      <c r="B25" s="304" t="s">
        <v>13</v>
      </c>
      <c r="C25" s="153">
        <v>11</v>
      </c>
      <c r="D25" s="154" t="s">
        <v>18</v>
      </c>
      <c r="E25" s="155">
        <v>3225</v>
      </c>
      <c r="F25" s="156" t="s">
        <v>290</v>
      </c>
      <c r="G25" s="157">
        <v>10000</v>
      </c>
      <c r="H25" s="157"/>
      <c r="I25" s="157">
        <f t="shared" si="25"/>
        <v>0</v>
      </c>
      <c r="J25" s="157"/>
      <c r="K25" s="157">
        <f t="shared" si="26"/>
        <v>0</v>
      </c>
      <c r="L25" s="305">
        <f t="shared" si="0"/>
        <v>10000</v>
      </c>
      <c r="M25" s="274"/>
    </row>
    <row r="26" spans="1:13" s="160" customFormat="1" hidden="1">
      <c r="A26" s="266" t="s">
        <v>684</v>
      </c>
      <c r="B26" s="304" t="s">
        <v>13</v>
      </c>
      <c r="C26" s="153">
        <v>11</v>
      </c>
      <c r="D26" s="154" t="s">
        <v>18</v>
      </c>
      <c r="E26" s="155">
        <v>3227</v>
      </c>
      <c r="F26" s="156" t="s">
        <v>235</v>
      </c>
      <c r="G26" s="157">
        <v>100000</v>
      </c>
      <c r="H26" s="157"/>
      <c r="I26" s="157">
        <f t="shared" si="25"/>
        <v>0</v>
      </c>
      <c r="J26" s="157"/>
      <c r="K26" s="157">
        <f t="shared" si="26"/>
        <v>0</v>
      </c>
      <c r="L26" s="305">
        <f t="shared" si="0"/>
        <v>100000</v>
      </c>
      <c r="M26" s="274"/>
    </row>
    <row r="27" spans="1:13" s="168" customFormat="1" ht="15.75" hidden="1">
      <c r="A27" s="266" t="s">
        <v>684</v>
      </c>
      <c r="B27" s="302" t="s">
        <v>13</v>
      </c>
      <c r="C27" s="215">
        <v>11</v>
      </c>
      <c r="D27" s="216" t="s">
        <v>18</v>
      </c>
      <c r="E27" s="217">
        <v>323</v>
      </c>
      <c r="F27" s="218"/>
      <c r="G27" s="219">
        <f t="shared" ref="G27" si="27">SUM(G28:G36)</f>
        <v>7945000</v>
      </c>
      <c r="H27" s="219">
        <f t="shared" ref="H27:J27" si="28">SUM(H28:H36)</f>
        <v>0</v>
      </c>
      <c r="I27" s="219">
        <f t="shared" ref="I27" si="29">SUM(I28:I36)</f>
        <v>0</v>
      </c>
      <c r="J27" s="219">
        <f t="shared" si="28"/>
        <v>0</v>
      </c>
      <c r="K27" s="219">
        <f t="shared" ref="K27" si="30">SUM(K28:K36)</f>
        <v>0</v>
      </c>
      <c r="L27" s="303">
        <f t="shared" si="0"/>
        <v>7945000</v>
      </c>
      <c r="M27" s="275"/>
    </row>
    <row r="28" spans="1:13" s="160" customFormat="1" hidden="1">
      <c r="A28" s="266" t="s">
        <v>684</v>
      </c>
      <c r="B28" s="304" t="s">
        <v>13</v>
      </c>
      <c r="C28" s="153">
        <v>11</v>
      </c>
      <c r="D28" s="154" t="s">
        <v>18</v>
      </c>
      <c r="E28" s="155">
        <v>3231</v>
      </c>
      <c r="F28" s="156" t="s">
        <v>117</v>
      </c>
      <c r="G28" s="157">
        <v>1800000</v>
      </c>
      <c r="H28" s="157"/>
      <c r="I28" s="157">
        <f t="shared" ref="I28:I36" si="31">H28</f>
        <v>0</v>
      </c>
      <c r="J28" s="157"/>
      <c r="K28" s="157">
        <f t="shared" ref="K28:K36" si="32">J28</f>
        <v>0</v>
      </c>
      <c r="L28" s="305">
        <f t="shared" si="0"/>
        <v>1800000</v>
      </c>
      <c r="M28" s="274"/>
    </row>
    <row r="29" spans="1:13" s="160" customFormat="1" hidden="1">
      <c r="A29" s="266" t="s">
        <v>684</v>
      </c>
      <c r="B29" s="304" t="s">
        <v>13</v>
      </c>
      <c r="C29" s="153">
        <v>11</v>
      </c>
      <c r="D29" s="154" t="s">
        <v>18</v>
      </c>
      <c r="E29" s="155">
        <v>3232</v>
      </c>
      <c r="F29" s="156" t="s">
        <v>118</v>
      </c>
      <c r="G29" s="157">
        <v>250000</v>
      </c>
      <c r="H29" s="157"/>
      <c r="I29" s="157">
        <f t="shared" si="31"/>
        <v>0</v>
      </c>
      <c r="J29" s="157"/>
      <c r="K29" s="157">
        <f t="shared" si="32"/>
        <v>0</v>
      </c>
      <c r="L29" s="305">
        <f t="shared" si="0"/>
        <v>250000</v>
      </c>
      <c r="M29" s="274"/>
    </row>
    <row r="30" spans="1:13" s="160" customFormat="1" hidden="1">
      <c r="A30" s="266" t="s">
        <v>684</v>
      </c>
      <c r="B30" s="304" t="s">
        <v>13</v>
      </c>
      <c r="C30" s="153">
        <v>11</v>
      </c>
      <c r="D30" s="154" t="s">
        <v>18</v>
      </c>
      <c r="E30" s="155">
        <v>3233</v>
      </c>
      <c r="F30" s="156" t="s">
        <v>119</v>
      </c>
      <c r="G30" s="157">
        <v>475000</v>
      </c>
      <c r="H30" s="157"/>
      <c r="I30" s="157">
        <f t="shared" si="31"/>
        <v>0</v>
      </c>
      <c r="J30" s="157"/>
      <c r="K30" s="157">
        <f t="shared" si="32"/>
        <v>0</v>
      </c>
      <c r="L30" s="305">
        <f t="shared" si="0"/>
        <v>475000</v>
      </c>
      <c r="M30" s="274"/>
    </row>
    <row r="31" spans="1:13" s="160" customFormat="1" hidden="1">
      <c r="A31" s="266" t="s">
        <v>684</v>
      </c>
      <c r="B31" s="304" t="s">
        <v>13</v>
      </c>
      <c r="C31" s="153">
        <v>11</v>
      </c>
      <c r="D31" s="154" t="s">
        <v>18</v>
      </c>
      <c r="E31" s="155">
        <v>3234</v>
      </c>
      <c r="F31" s="156" t="s">
        <v>120</v>
      </c>
      <c r="G31" s="157">
        <v>550000</v>
      </c>
      <c r="H31" s="157"/>
      <c r="I31" s="157">
        <f t="shared" si="31"/>
        <v>0</v>
      </c>
      <c r="J31" s="157"/>
      <c r="K31" s="157">
        <f t="shared" si="32"/>
        <v>0</v>
      </c>
      <c r="L31" s="305">
        <f t="shared" si="0"/>
        <v>550000</v>
      </c>
      <c r="M31" s="274"/>
    </row>
    <row r="32" spans="1:13" s="160" customFormat="1" hidden="1">
      <c r="A32" s="266" t="s">
        <v>684</v>
      </c>
      <c r="B32" s="304" t="s">
        <v>13</v>
      </c>
      <c r="C32" s="153">
        <v>11</v>
      </c>
      <c r="D32" s="154" t="s">
        <v>18</v>
      </c>
      <c r="E32" s="155">
        <v>3235</v>
      </c>
      <c r="F32" s="156" t="s">
        <v>42</v>
      </c>
      <c r="G32" s="157">
        <v>700000</v>
      </c>
      <c r="H32" s="157"/>
      <c r="I32" s="157">
        <f t="shared" si="31"/>
        <v>0</v>
      </c>
      <c r="J32" s="157"/>
      <c r="K32" s="157">
        <f t="shared" si="32"/>
        <v>0</v>
      </c>
      <c r="L32" s="305">
        <f t="shared" si="0"/>
        <v>700000</v>
      </c>
      <c r="M32" s="274"/>
    </row>
    <row r="33" spans="1:13" s="160" customFormat="1" hidden="1">
      <c r="A33" s="266" t="s">
        <v>684</v>
      </c>
      <c r="B33" s="304" t="s">
        <v>13</v>
      </c>
      <c r="C33" s="153">
        <v>11</v>
      </c>
      <c r="D33" s="154" t="s">
        <v>18</v>
      </c>
      <c r="E33" s="155">
        <v>3236</v>
      </c>
      <c r="F33" s="156" t="s">
        <v>121</v>
      </c>
      <c r="G33" s="157">
        <v>200000</v>
      </c>
      <c r="H33" s="157"/>
      <c r="I33" s="157">
        <f t="shared" si="31"/>
        <v>0</v>
      </c>
      <c r="J33" s="157"/>
      <c r="K33" s="157">
        <f t="shared" si="32"/>
        <v>0</v>
      </c>
      <c r="L33" s="305">
        <f t="shared" si="0"/>
        <v>200000</v>
      </c>
      <c r="M33" s="274"/>
    </row>
    <row r="34" spans="1:13" s="160" customFormat="1" hidden="1">
      <c r="A34" s="266" t="s">
        <v>684</v>
      </c>
      <c r="B34" s="304" t="s">
        <v>13</v>
      </c>
      <c r="C34" s="153">
        <v>11</v>
      </c>
      <c r="D34" s="154" t="s">
        <v>18</v>
      </c>
      <c r="E34" s="155">
        <v>3237</v>
      </c>
      <c r="F34" s="156" t="s">
        <v>36</v>
      </c>
      <c r="G34" s="157">
        <v>1200000</v>
      </c>
      <c r="H34" s="157"/>
      <c r="I34" s="157">
        <f t="shared" si="31"/>
        <v>0</v>
      </c>
      <c r="J34" s="157"/>
      <c r="K34" s="157">
        <f t="shared" si="32"/>
        <v>0</v>
      </c>
      <c r="L34" s="305">
        <f t="shared" si="0"/>
        <v>1200000</v>
      </c>
      <c r="M34" s="274"/>
    </row>
    <row r="35" spans="1:13" s="160" customFormat="1" hidden="1">
      <c r="A35" s="266" t="s">
        <v>684</v>
      </c>
      <c r="B35" s="304" t="s">
        <v>13</v>
      </c>
      <c r="C35" s="153">
        <v>11</v>
      </c>
      <c r="D35" s="154" t="s">
        <v>18</v>
      </c>
      <c r="E35" s="155">
        <v>3238</v>
      </c>
      <c r="F35" s="156" t="s">
        <v>122</v>
      </c>
      <c r="G35" s="157">
        <v>370000</v>
      </c>
      <c r="H35" s="157"/>
      <c r="I35" s="157">
        <f t="shared" si="31"/>
        <v>0</v>
      </c>
      <c r="J35" s="157"/>
      <c r="K35" s="157">
        <f t="shared" si="32"/>
        <v>0</v>
      </c>
      <c r="L35" s="305">
        <f t="shared" si="0"/>
        <v>370000</v>
      </c>
      <c r="M35" s="274"/>
    </row>
    <row r="36" spans="1:13" s="160" customFormat="1" hidden="1">
      <c r="A36" s="266" t="s">
        <v>684</v>
      </c>
      <c r="B36" s="304" t="s">
        <v>13</v>
      </c>
      <c r="C36" s="153">
        <v>11</v>
      </c>
      <c r="D36" s="154" t="s">
        <v>18</v>
      </c>
      <c r="E36" s="155">
        <v>3239</v>
      </c>
      <c r="F36" s="156" t="s">
        <v>41</v>
      </c>
      <c r="G36" s="157">
        <v>2400000</v>
      </c>
      <c r="H36" s="157"/>
      <c r="I36" s="157">
        <f t="shared" si="31"/>
        <v>0</v>
      </c>
      <c r="J36" s="157"/>
      <c r="K36" s="157">
        <f t="shared" si="32"/>
        <v>0</v>
      </c>
      <c r="L36" s="305">
        <f t="shared" si="0"/>
        <v>2400000</v>
      </c>
      <c r="M36" s="274"/>
    </row>
    <row r="37" spans="1:13" s="168" customFormat="1" ht="15.75" hidden="1">
      <c r="A37" s="266" t="s">
        <v>684</v>
      </c>
      <c r="B37" s="302" t="s">
        <v>13</v>
      </c>
      <c r="C37" s="215">
        <v>11</v>
      </c>
      <c r="D37" s="216" t="s">
        <v>18</v>
      </c>
      <c r="E37" s="217">
        <v>324</v>
      </c>
      <c r="F37" s="218"/>
      <c r="G37" s="219">
        <f t="shared" ref="G37" si="33">SUM(G38)</f>
        <v>210000</v>
      </c>
      <c r="H37" s="219">
        <f t="shared" ref="H37:K37" si="34">SUM(H38)</f>
        <v>0</v>
      </c>
      <c r="I37" s="219">
        <f t="shared" si="34"/>
        <v>0</v>
      </c>
      <c r="J37" s="219">
        <f t="shared" si="34"/>
        <v>0</v>
      </c>
      <c r="K37" s="219">
        <f t="shared" si="34"/>
        <v>0</v>
      </c>
      <c r="L37" s="303">
        <f t="shared" si="0"/>
        <v>210000</v>
      </c>
      <c r="M37" s="275"/>
    </row>
    <row r="38" spans="1:13" s="160" customFormat="1" ht="30" hidden="1">
      <c r="A38" s="266" t="s">
        <v>684</v>
      </c>
      <c r="B38" s="304" t="s">
        <v>13</v>
      </c>
      <c r="C38" s="153">
        <v>11</v>
      </c>
      <c r="D38" s="154" t="s">
        <v>18</v>
      </c>
      <c r="E38" s="155">
        <v>3241</v>
      </c>
      <c r="F38" s="156" t="s">
        <v>236</v>
      </c>
      <c r="G38" s="161">
        <v>210000</v>
      </c>
      <c r="H38" s="161"/>
      <c r="I38" s="157">
        <f>H38</f>
        <v>0</v>
      </c>
      <c r="J38" s="161"/>
      <c r="K38" s="157">
        <f>J38</f>
        <v>0</v>
      </c>
      <c r="L38" s="307">
        <f t="shared" si="0"/>
        <v>210000</v>
      </c>
      <c r="M38" s="274"/>
    </row>
    <row r="39" spans="1:13" s="168" customFormat="1" ht="15.75" hidden="1">
      <c r="A39" s="266" t="s">
        <v>684</v>
      </c>
      <c r="B39" s="302" t="s">
        <v>13</v>
      </c>
      <c r="C39" s="215">
        <v>11</v>
      </c>
      <c r="D39" s="216" t="s">
        <v>18</v>
      </c>
      <c r="E39" s="217">
        <v>329</v>
      </c>
      <c r="F39" s="218"/>
      <c r="G39" s="219">
        <f t="shared" ref="G39" si="35">SUM(G40:G45)</f>
        <v>840000</v>
      </c>
      <c r="H39" s="219">
        <f t="shared" ref="H39:J39" si="36">SUM(H40:H45)</f>
        <v>0</v>
      </c>
      <c r="I39" s="219">
        <f t="shared" ref="I39" si="37">SUM(I40:I45)</f>
        <v>0</v>
      </c>
      <c r="J39" s="219">
        <f t="shared" si="36"/>
        <v>0</v>
      </c>
      <c r="K39" s="219">
        <f t="shared" ref="K39" si="38">SUM(K40:K45)</f>
        <v>0</v>
      </c>
      <c r="L39" s="303">
        <f t="shared" si="0"/>
        <v>840000</v>
      </c>
      <c r="M39" s="275"/>
    </row>
    <row r="40" spans="1:13" s="160" customFormat="1" ht="30" hidden="1">
      <c r="A40" s="266" t="s">
        <v>684</v>
      </c>
      <c r="B40" s="304" t="s">
        <v>13</v>
      </c>
      <c r="C40" s="153">
        <v>11</v>
      </c>
      <c r="D40" s="154" t="s">
        <v>18</v>
      </c>
      <c r="E40" s="155">
        <v>3291</v>
      </c>
      <c r="F40" s="156" t="s">
        <v>109</v>
      </c>
      <c r="G40" s="157">
        <v>40000</v>
      </c>
      <c r="H40" s="157"/>
      <c r="I40" s="157">
        <f t="shared" ref="I40:I45" si="39">H40</f>
        <v>0</v>
      </c>
      <c r="J40" s="157"/>
      <c r="K40" s="157">
        <f t="shared" ref="K40:K45" si="40">J40</f>
        <v>0</v>
      </c>
      <c r="L40" s="305">
        <f t="shared" si="0"/>
        <v>40000</v>
      </c>
      <c r="M40" s="274"/>
    </row>
    <row r="41" spans="1:13" s="160" customFormat="1" hidden="1">
      <c r="A41" s="266" t="s">
        <v>684</v>
      </c>
      <c r="B41" s="304" t="s">
        <v>13</v>
      </c>
      <c r="C41" s="153">
        <v>11</v>
      </c>
      <c r="D41" s="154" t="s">
        <v>18</v>
      </c>
      <c r="E41" s="155">
        <v>3292</v>
      </c>
      <c r="F41" s="156" t="s">
        <v>123</v>
      </c>
      <c r="G41" s="157">
        <v>50000</v>
      </c>
      <c r="H41" s="157"/>
      <c r="I41" s="157">
        <f t="shared" si="39"/>
        <v>0</v>
      </c>
      <c r="J41" s="157"/>
      <c r="K41" s="157">
        <f t="shared" si="40"/>
        <v>0</v>
      </c>
      <c r="L41" s="305">
        <f t="shared" si="0"/>
        <v>50000</v>
      </c>
      <c r="M41" s="274"/>
    </row>
    <row r="42" spans="1:13" s="160" customFormat="1" hidden="1">
      <c r="A42" s="266" t="s">
        <v>684</v>
      </c>
      <c r="B42" s="304" t="s">
        <v>13</v>
      </c>
      <c r="C42" s="153">
        <v>11</v>
      </c>
      <c r="D42" s="154" t="s">
        <v>18</v>
      </c>
      <c r="E42" s="155">
        <v>3293</v>
      </c>
      <c r="F42" s="156" t="s">
        <v>124</v>
      </c>
      <c r="G42" s="157">
        <v>200000</v>
      </c>
      <c r="H42" s="157"/>
      <c r="I42" s="157">
        <f t="shared" si="39"/>
        <v>0</v>
      </c>
      <c r="J42" s="157"/>
      <c r="K42" s="157">
        <f t="shared" si="40"/>
        <v>0</v>
      </c>
      <c r="L42" s="305">
        <f t="shared" si="0"/>
        <v>200000</v>
      </c>
      <c r="M42" s="274"/>
    </row>
    <row r="43" spans="1:13" s="160" customFormat="1" hidden="1">
      <c r="A43" s="266" t="s">
        <v>684</v>
      </c>
      <c r="B43" s="304" t="s">
        <v>13</v>
      </c>
      <c r="C43" s="153">
        <v>11</v>
      </c>
      <c r="D43" s="154" t="s">
        <v>18</v>
      </c>
      <c r="E43" s="155">
        <v>3294</v>
      </c>
      <c r="F43" s="156" t="s">
        <v>620</v>
      </c>
      <c r="G43" s="157">
        <v>300000</v>
      </c>
      <c r="H43" s="157"/>
      <c r="I43" s="157">
        <f t="shared" si="39"/>
        <v>0</v>
      </c>
      <c r="J43" s="157"/>
      <c r="K43" s="157">
        <f t="shared" si="40"/>
        <v>0</v>
      </c>
      <c r="L43" s="305">
        <f t="shared" si="0"/>
        <v>300000</v>
      </c>
      <c r="M43" s="274"/>
    </row>
    <row r="44" spans="1:13" s="160" customFormat="1" hidden="1">
      <c r="A44" s="266" t="s">
        <v>684</v>
      </c>
      <c r="B44" s="304" t="s">
        <v>13</v>
      </c>
      <c r="C44" s="153">
        <v>11</v>
      </c>
      <c r="D44" s="154" t="s">
        <v>18</v>
      </c>
      <c r="E44" s="155">
        <v>3295</v>
      </c>
      <c r="F44" s="156" t="s">
        <v>237</v>
      </c>
      <c r="G44" s="157">
        <v>200000</v>
      </c>
      <c r="H44" s="157"/>
      <c r="I44" s="157">
        <f t="shared" si="39"/>
        <v>0</v>
      </c>
      <c r="J44" s="157"/>
      <c r="K44" s="157">
        <f t="shared" si="40"/>
        <v>0</v>
      </c>
      <c r="L44" s="305">
        <f t="shared" si="0"/>
        <v>200000</v>
      </c>
      <c r="M44" s="274"/>
    </row>
    <row r="45" spans="1:13" s="160" customFormat="1" hidden="1">
      <c r="A45" s="266" t="s">
        <v>684</v>
      </c>
      <c r="B45" s="304" t="s">
        <v>13</v>
      </c>
      <c r="C45" s="153">
        <v>11</v>
      </c>
      <c r="D45" s="154" t="s">
        <v>18</v>
      </c>
      <c r="E45" s="155">
        <v>3299</v>
      </c>
      <c r="F45" s="156" t="s">
        <v>125</v>
      </c>
      <c r="G45" s="157">
        <v>50000</v>
      </c>
      <c r="H45" s="157"/>
      <c r="I45" s="157">
        <f t="shared" si="39"/>
        <v>0</v>
      </c>
      <c r="J45" s="157"/>
      <c r="K45" s="157">
        <f t="shared" si="40"/>
        <v>0</v>
      </c>
      <c r="L45" s="305">
        <f t="shared" si="0"/>
        <v>50000</v>
      </c>
      <c r="M45" s="274"/>
    </row>
    <row r="46" spans="1:13" s="168" customFormat="1" ht="15.75" hidden="1">
      <c r="A46" s="266" t="s">
        <v>684</v>
      </c>
      <c r="B46" s="302" t="s">
        <v>13</v>
      </c>
      <c r="C46" s="215">
        <v>11</v>
      </c>
      <c r="D46" s="216" t="s">
        <v>18</v>
      </c>
      <c r="E46" s="217">
        <v>343</v>
      </c>
      <c r="F46" s="218"/>
      <c r="G46" s="219">
        <f t="shared" ref="G46" si="41">SUM(G47:G49)</f>
        <v>30000</v>
      </c>
      <c r="H46" s="219">
        <f t="shared" ref="H46:J46" si="42">SUM(H47:H49)</f>
        <v>7000</v>
      </c>
      <c r="I46" s="219">
        <f t="shared" ref="I46" si="43">SUM(I47:I49)</f>
        <v>7000</v>
      </c>
      <c r="J46" s="219">
        <f t="shared" si="42"/>
        <v>8000</v>
      </c>
      <c r="K46" s="219">
        <f t="shared" ref="K46" si="44">SUM(K47:K49)</f>
        <v>8000</v>
      </c>
      <c r="L46" s="303">
        <f t="shared" si="0"/>
        <v>31000</v>
      </c>
      <c r="M46" s="275"/>
    </row>
    <row r="47" spans="1:13" s="160" customFormat="1" hidden="1">
      <c r="A47" s="266" t="s">
        <v>684</v>
      </c>
      <c r="B47" s="304" t="s">
        <v>13</v>
      </c>
      <c r="C47" s="153">
        <v>11</v>
      </c>
      <c r="D47" s="154" t="s">
        <v>18</v>
      </c>
      <c r="E47" s="155">
        <v>3431</v>
      </c>
      <c r="F47" s="156" t="s">
        <v>153</v>
      </c>
      <c r="G47" s="157">
        <v>10000</v>
      </c>
      <c r="H47" s="157"/>
      <c r="I47" s="157">
        <f t="shared" ref="I47:I49" si="45">H47</f>
        <v>0</v>
      </c>
      <c r="J47" s="157">
        <v>8000</v>
      </c>
      <c r="K47" s="157">
        <f t="shared" ref="K47:K49" si="46">J47</f>
        <v>8000</v>
      </c>
      <c r="L47" s="305">
        <f t="shared" si="0"/>
        <v>18000</v>
      </c>
      <c r="M47" s="274"/>
    </row>
    <row r="48" spans="1:13" s="160" customFormat="1" hidden="1">
      <c r="A48" s="266" t="s">
        <v>684</v>
      </c>
      <c r="B48" s="304" t="s">
        <v>13</v>
      </c>
      <c r="C48" s="153">
        <v>11</v>
      </c>
      <c r="D48" s="154" t="s">
        <v>18</v>
      </c>
      <c r="E48" s="155">
        <v>3433</v>
      </c>
      <c r="F48" s="156" t="s">
        <v>126</v>
      </c>
      <c r="G48" s="157">
        <v>15000</v>
      </c>
      <c r="H48" s="157">
        <v>7000</v>
      </c>
      <c r="I48" s="157">
        <f t="shared" si="45"/>
        <v>7000</v>
      </c>
      <c r="J48" s="157"/>
      <c r="K48" s="157">
        <f t="shared" si="46"/>
        <v>0</v>
      </c>
      <c r="L48" s="305">
        <f t="shared" si="0"/>
        <v>8000</v>
      </c>
      <c r="M48" s="274"/>
    </row>
    <row r="49" spans="1:13" s="160" customFormat="1" hidden="1">
      <c r="A49" s="266" t="s">
        <v>684</v>
      </c>
      <c r="B49" s="304" t="s">
        <v>13</v>
      </c>
      <c r="C49" s="153">
        <v>11</v>
      </c>
      <c r="D49" s="154" t="s">
        <v>18</v>
      </c>
      <c r="E49" s="155">
        <v>3434</v>
      </c>
      <c r="F49" s="156" t="s">
        <v>127</v>
      </c>
      <c r="G49" s="157">
        <v>5000</v>
      </c>
      <c r="H49" s="157"/>
      <c r="I49" s="157">
        <f t="shared" si="45"/>
        <v>0</v>
      </c>
      <c r="J49" s="157"/>
      <c r="K49" s="157">
        <f t="shared" si="46"/>
        <v>0</v>
      </c>
      <c r="L49" s="305">
        <f t="shared" si="0"/>
        <v>5000</v>
      </c>
      <c r="M49" s="274"/>
    </row>
    <row r="50" spans="1:13" s="151" customFormat="1" ht="15.75" hidden="1">
      <c r="A50" s="266" t="s">
        <v>684</v>
      </c>
      <c r="B50" s="302" t="s">
        <v>13</v>
      </c>
      <c r="C50" s="215">
        <v>11</v>
      </c>
      <c r="D50" s="216" t="s">
        <v>18</v>
      </c>
      <c r="E50" s="217">
        <v>372</v>
      </c>
      <c r="F50" s="218"/>
      <c r="G50" s="219">
        <f t="shared" ref="G50" si="47">SUM(G51)</f>
        <v>68000</v>
      </c>
      <c r="H50" s="219">
        <f t="shared" ref="H50:K50" si="48">SUM(H51)</f>
        <v>0</v>
      </c>
      <c r="I50" s="219">
        <f t="shared" si="48"/>
        <v>0</v>
      </c>
      <c r="J50" s="219">
        <f t="shared" si="48"/>
        <v>0</v>
      </c>
      <c r="K50" s="219">
        <f t="shared" si="48"/>
        <v>0</v>
      </c>
      <c r="L50" s="303">
        <f t="shared" si="0"/>
        <v>68000</v>
      </c>
      <c r="M50" s="272"/>
    </row>
    <row r="51" spans="1:13" hidden="1">
      <c r="A51" s="266" t="s">
        <v>684</v>
      </c>
      <c r="B51" s="304" t="s">
        <v>13</v>
      </c>
      <c r="C51" s="153">
        <v>11</v>
      </c>
      <c r="D51" s="154" t="s">
        <v>18</v>
      </c>
      <c r="E51" s="155">
        <v>3721</v>
      </c>
      <c r="F51" s="156" t="s">
        <v>232</v>
      </c>
      <c r="G51" s="159">
        <v>68000</v>
      </c>
      <c r="H51" s="159"/>
      <c r="I51" s="157">
        <f>H51</f>
        <v>0</v>
      </c>
      <c r="J51" s="159"/>
      <c r="K51" s="157">
        <f>J51</f>
        <v>0</v>
      </c>
      <c r="L51" s="306">
        <f t="shared" si="0"/>
        <v>68000</v>
      </c>
      <c r="M51" s="273"/>
    </row>
    <row r="52" spans="1:13" s="151" customFormat="1" ht="15.75" hidden="1">
      <c r="A52" s="266" t="s">
        <v>684</v>
      </c>
      <c r="B52" s="302" t="s">
        <v>13</v>
      </c>
      <c r="C52" s="215">
        <v>11</v>
      </c>
      <c r="D52" s="216" t="s">
        <v>18</v>
      </c>
      <c r="E52" s="217">
        <v>422</v>
      </c>
      <c r="F52" s="218"/>
      <c r="G52" s="219">
        <f t="shared" ref="G52" si="49">SUM(G53:G56)</f>
        <v>2320000</v>
      </c>
      <c r="H52" s="219">
        <f t="shared" ref="H52:J52" si="50">SUM(H53:H56)</f>
        <v>0</v>
      </c>
      <c r="I52" s="219">
        <f t="shared" ref="I52" si="51">SUM(I53:I56)</f>
        <v>0</v>
      </c>
      <c r="J52" s="219">
        <f t="shared" si="50"/>
        <v>0</v>
      </c>
      <c r="K52" s="219">
        <f t="shared" ref="K52" si="52">SUM(K53:K56)</f>
        <v>0</v>
      </c>
      <c r="L52" s="303">
        <f t="shared" si="0"/>
        <v>2320000</v>
      </c>
      <c r="M52" s="272"/>
    </row>
    <row r="53" spans="1:13" hidden="1">
      <c r="A53" s="266" t="s">
        <v>684</v>
      </c>
      <c r="B53" s="304" t="s">
        <v>13</v>
      </c>
      <c r="C53" s="153">
        <v>11</v>
      </c>
      <c r="D53" s="154" t="s">
        <v>18</v>
      </c>
      <c r="E53" s="155">
        <v>4221</v>
      </c>
      <c r="F53" s="156" t="s">
        <v>129</v>
      </c>
      <c r="G53" s="157">
        <v>120000</v>
      </c>
      <c r="H53" s="157"/>
      <c r="I53" s="157">
        <f t="shared" ref="I53:I56" si="53">H53</f>
        <v>0</v>
      </c>
      <c r="J53" s="157"/>
      <c r="K53" s="157">
        <f t="shared" ref="K53:K56" si="54">J53</f>
        <v>0</v>
      </c>
      <c r="L53" s="305">
        <f t="shared" si="0"/>
        <v>120000</v>
      </c>
      <c r="M53" s="273"/>
    </row>
    <row r="54" spans="1:13" hidden="1">
      <c r="A54" s="266" t="s">
        <v>684</v>
      </c>
      <c r="B54" s="304" t="s">
        <v>13</v>
      </c>
      <c r="C54" s="153">
        <v>11</v>
      </c>
      <c r="D54" s="154" t="s">
        <v>18</v>
      </c>
      <c r="E54" s="155">
        <v>4222</v>
      </c>
      <c r="F54" s="156" t="s">
        <v>130</v>
      </c>
      <c r="G54" s="157">
        <v>100000</v>
      </c>
      <c r="H54" s="157"/>
      <c r="I54" s="157">
        <f t="shared" si="53"/>
        <v>0</v>
      </c>
      <c r="J54" s="157"/>
      <c r="K54" s="157">
        <f t="shared" si="54"/>
        <v>0</v>
      </c>
      <c r="L54" s="305">
        <f t="shared" si="0"/>
        <v>100000</v>
      </c>
      <c r="M54" s="273"/>
    </row>
    <row r="55" spans="1:13" hidden="1">
      <c r="A55" s="266" t="s">
        <v>684</v>
      </c>
      <c r="B55" s="304" t="s">
        <v>13</v>
      </c>
      <c r="C55" s="153">
        <v>11</v>
      </c>
      <c r="D55" s="154" t="s">
        <v>18</v>
      </c>
      <c r="E55" s="155">
        <v>4223</v>
      </c>
      <c r="F55" s="156" t="s">
        <v>131</v>
      </c>
      <c r="G55" s="157">
        <v>100000</v>
      </c>
      <c r="H55" s="157"/>
      <c r="I55" s="157">
        <f t="shared" si="53"/>
        <v>0</v>
      </c>
      <c r="J55" s="157"/>
      <c r="K55" s="157">
        <f t="shared" si="54"/>
        <v>0</v>
      </c>
      <c r="L55" s="305">
        <f t="shared" si="0"/>
        <v>100000</v>
      </c>
      <c r="M55" s="273"/>
    </row>
    <row r="56" spans="1:13" hidden="1">
      <c r="A56" s="266" t="s">
        <v>684</v>
      </c>
      <c r="B56" s="304" t="s">
        <v>13</v>
      </c>
      <c r="C56" s="153">
        <v>11</v>
      </c>
      <c r="D56" s="154" t="s">
        <v>18</v>
      </c>
      <c r="E56" s="155">
        <v>4227</v>
      </c>
      <c r="F56" s="156" t="s">
        <v>132</v>
      </c>
      <c r="G56" s="157">
        <v>2000000</v>
      </c>
      <c r="H56" s="157"/>
      <c r="I56" s="157">
        <f t="shared" si="53"/>
        <v>0</v>
      </c>
      <c r="J56" s="157"/>
      <c r="K56" s="157">
        <f t="shared" si="54"/>
        <v>0</v>
      </c>
      <c r="L56" s="305">
        <f t="shared" si="0"/>
        <v>2000000</v>
      </c>
      <c r="M56" s="273"/>
    </row>
    <row r="57" spans="1:13" ht="15.75" hidden="1">
      <c r="A57" s="266" t="s">
        <v>684</v>
      </c>
      <c r="B57" s="308" t="s">
        <v>13</v>
      </c>
      <c r="C57" s="221">
        <v>51</v>
      </c>
      <c r="D57" s="222" t="s">
        <v>18</v>
      </c>
      <c r="E57" s="223">
        <v>321</v>
      </c>
      <c r="F57" s="156"/>
      <c r="G57" s="219">
        <f>G58</f>
        <v>200000</v>
      </c>
      <c r="H57" s="219">
        <f>H58</f>
        <v>0</v>
      </c>
      <c r="I57" s="219">
        <f>I58</f>
        <v>0</v>
      </c>
      <c r="J57" s="219">
        <f>J58</f>
        <v>0</v>
      </c>
      <c r="K57" s="219">
        <f>K58</f>
        <v>0</v>
      </c>
      <c r="L57" s="303">
        <f t="shared" si="0"/>
        <v>200000</v>
      </c>
      <c r="M57" s="273"/>
    </row>
    <row r="58" spans="1:13" hidden="1">
      <c r="A58" s="266" t="s">
        <v>684</v>
      </c>
      <c r="B58" s="309" t="s">
        <v>13</v>
      </c>
      <c r="C58" s="163">
        <v>51</v>
      </c>
      <c r="D58" s="164" t="s">
        <v>18</v>
      </c>
      <c r="E58" s="165">
        <v>3211</v>
      </c>
      <c r="F58" s="156" t="s">
        <v>110</v>
      </c>
      <c r="G58" s="161">
        <v>200000</v>
      </c>
      <c r="H58" s="161"/>
      <c r="I58" s="255"/>
      <c r="J58" s="161"/>
      <c r="K58" s="255"/>
      <c r="L58" s="307">
        <f t="shared" si="0"/>
        <v>200000</v>
      </c>
      <c r="M58" s="273"/>
    </row>
    <row r="59" spans="1:13" ht="15.75" hidden="1">
      <c r="A59" s="266" t="s">
        <v>684</v>
      </c>
      <c r="B59" s="302" t="s">
        <v>13</v>
      </c>
      <c r="C59" s="215">
        <v>52</v>
      </c>
      <c r="D59" s="216" t="s">
        <v>18</v>
      </c>
      <c r="E59" s="217">
        <v>324</v>
      </c>
      <c r="F59" s="218"/>
      <c r="G59" s="219">
        <f>G60</f>
        <v>224800</v>
      </c>
      <c r="H59" s="219">
        <f>H60</f>
        <v>0</v>
      </c>
      <c r="I59" s="219">
        <f>I60</f>
        <v>0</v>
      </c>
      <c r="J59" s="219">
        <f>J60</f>
        <v>0</v>
      </c>
      <c r="K59" s="219">
        <f>K60</f>
        <v>0</v>
      </c>
      <c r="L59" s="303">
        <f t="shared" si="0"/>
        <v>224800</v>
      </c>
      <c r="M59" s="273"/>
    </row>
    <row r="60" spans="1:13" ht="30" hidden="1">
      <c r="A60" s="266" t="s">
        <v>684</v>
      </c>
      <c r="B60" s="304" t="s">
        <v>13</v>
      </c>
      <c r="C60" s="153">
        <v>52</v>
      </c>
      <c r="D60" s="154" t="s">
        <v>18</v>
      </c>
      <c r="E60" s="155">
        <v>3241</v>
      </c>
      <c r="F60" s="156" t="s">
        <v>236</v>
      </c>
      <c r="G60" s="159">
        <v>224800</v>
      </c>
      <c r="H60" s="159"/>
      <c r="I60" s="254"/>
      <c r="J60" s="159"/>
      <c r="K60" s="254"/>
      <c r="L60" s="306">
        <f t="shared" si="0"/>
        <v>224800</v>
      </c>
      <c r="M60" s="273"/>
    </row>
    <row r="61" spans="1:13" s="151" customFormat="1" ht="15.75" hidden="1">
      <c r="A61" s="266" t="s">
        <v>684</v>
      </c>
      <c r="B61" s="453" t="s">
        <v>39</v>
      </c>
      <c r="C61" s="454"/>
      <c r="D61" s="454"/>
      <c r="E61" s="454"/>
      <c r="F61" s="149" t="s">
        <v>35</v>
      </c>
      <c r="G61" s="150">
        <f t="shared" ref="G61" si="55">G62+G64+G68</f>
        <v>1710000</v>
      </c>
      <c r="H61" s="150">
        <f t="shared" ref="H61:J61" si="56">H62+H64+H68</f>
        <v>179000</v>
      </c>
      <c r="I61" s="150">
        <f t="shared" ref="I61" si="57">I62+I64+I68</f>
        <v>179000</v>
      </c>
      <c r="J61" s="150">
        <f t="shared" si="56"/>
        <v>150000</v>
      </c>
      <c r="K61" s="150">
        <f t="shared" ref="K61" si="58">K62+K64+K68</f>
        <v>150000</v>
      </c>
      <c r="L61" s="301">
        <f t="shared" si="0"/>
        <v>1681000</v>
      </c>
      <c r="M61" s="272"/>
    </row>
    <row r="62" spans="1:13" s="151" customFormat="1" ht="15.75" hidden="1">
      <c r="A62" s="266" t="s">
        <v>684</v>
      </c>
      <c r="B62" s="302" t="s">
        <v>39</v>
      </c>
      <c r="C62" s="215">
        <v>11</v>
      </c>
      <c r="D62" s="216" t="s">
        <v>18</v>
      </c>
      <c r="E62" s="217">
        <v>322</v>
      </c>
      <c r="F62" s="218"/>
      <c r="G62" s="219">
        <f t="shared" ref="G62" si="59">SUM(G63)</f>
        <v>130000</v>
      </c>
      <c r="H62" s="219">
        <f t="shared" ref="H62:K62" si="60">SUM(H63)</f>
        <v>0</v>
      </c>
      <c r="I62" s="219">
        <f t="shared" si="60"/>
        <v>0</v>
      </c>
      <c r="J62" s="219">
        <f t="shared" si="60"/>
        <v>0</v>
      </c>
      <c r="K62" s="219">
        <f t="shared" si="60"/>
        <v>0</v>
      </c>
      <c r="L62" s="303">
        <f t="shared" si="0"/>
        <v>130000</v>
      </c>
      <c r="M62" s="272"/>
    </row>
    <row r="63" spans="1:13" s="166" customFormat="1" hidden="1">
      <c r="A63" s="266" t="s">
        <v>684</v>
      </c>
      <c r="B63" s="304" t="s">
        <v>39</v>
      </c>
      <c r="C63" s="153">
        <v>11</v>
      </c>
      <c r="D63" s="154" t="s">
        <v>18</v>
      </c>
      <c r="E63" s="155">
        <v>3225</v>
      </c>
      <c r="F63" s="156" t="s">
        <v>290</v>
      </c>
      <c r="G63" s="161">
        <v>130000</v>
      </c>
      <c r="H63" s="161"/>
      <c r="I63" s="157">
        <f>H63</f>
        <v>0</v>
      </c>
      <c r="J63" s="161"/>
      <c r="K63" s="157">
        <f>J63</f>
        <v>0</v>
      </c>
      <c r="L63" s="307">
        <f t="shared" si="0"/>
        <v>130000</v>
      </c>
      <c r="M63" s="276"/>
    </row>
    <row r="64" spans="1:13" s="167" customFormat="1" ht="15.75" hidden="1">
      <c r="A64" s="266" t="s">
        <v>684</v>
      </c>
      <c r="B64" s="302" t="s">
        <v>39</v>
      </c>
      <c r="C64" s="215">
        <v>11</v>
      </c>
      <c r="D64" s="216" t="s">
        <v>18</v>
      </c>
      <c r="E64" s="217">
        <v>323</v>
      </c>
      <c r="F64" s="218"/>
      <c r="G64" s="219">
        <f t="shared" ref="G64" si="61">SUM(G65:G67)</f>
        <v>1480000</v>
      </c>
      <c r="H64" s="219">
        <f t="shared" ref="H64:J64" si="62">SUM(H65:H67)</f>
        <v>149000</v>
      </c>
      <c r="I64" s="219">
        <f t="shared" ref="I64" si="63">SUM(I65:I67)</f>
        <v>149000</v>
      </c>
      <c r="J64" s="219">
        <f t="shared" si="62"/>
        <v>150000</v>
      </c>
      <c r="K64" s="219">
        <f t="shared" ref="K64" si="64">SUM(K65:K67)</f>
        <v>150000</v>
      </c>
      <c r="L64" s="303">
        <f t="shared" si="0"/>
        <v>1481000</v>
      </c>
      <c r="M64" s="277"/>
    </row>
    <row r="65" spans="1:13" s="151" customFormat="1" ht="15.75" hidden="1">
      <c r="A65" s="266" t="s">
        <v>684</v>
      </c>
      <c r="B65" s="304" t="s">
        <v>39</v>
      </c>
      <c r="C65" s="153">
        <v>11</v>
      </c>
      <c r="D65" s="154" t="s">
        <v>18</v>
      </c>
      <c r="E65" s="155">
        <v>3232</v>
      </c>
      <c r="F65" s="156" t="s">
        <v>118</v>
      </c>
      <c r="G65" s="157">
        <v>550000</v>
      </c>
      <c r="H65" s="157"/>
      <c r="I65" s="157">
        <f t="shared" ref="I65:I67" si="65">H65</f>
        <v>0</v>
      </c>
      <c r="J65" s="157">
        <v>150000</v>
      </c>
      <c r="K65" s="157">
        <f t="shared" ref="K65:K67" si="66">J65</f>
        <v>150000</v>
      </c>
      <c r="L65" s="305">
        <f t="shared" si="0"/>
        <v>700000</v>
      </c>
      <c r="M65" s="272"/>
    </row>
    <row r="66" spans="1:13" s="151" customFormat="1" ht="15.75" hidden="1">
      <c r="A66" s="266" t="s">
        <v>684</v>
      </c>
      <c r="B66" s="304" t="s">
        <v>39</v>
      </c>
      <c r="C66" s="153">
        <v>11</v>
      </c>
      <c r="D66" s="154" t="s">
        <v>18</v>
      </c>
      <c r="E66" s="155">
        <v>3235</v>
      </c>
      <c r="F66" s="156" t="s">
        <v>42</v>
      </c>
      <c r="G66" s="157">
        <v>730000</v>
      </c>
      <c r="H66" s="157">
        <v>149000</v>
      </c>
      <c r="I66" s="157">
        <f t="shared" si="65"/>
        <v>149000</v>
      </c>
      <c r="J66" s="157"/>
      <c r="K66" s="157">
        <f t="shared" si="66"/>
        <v>0</v>
      </c>
      <c r="L66" s="305">
        <f t="shared" si="0"/>
        <v>581000</v>
      </c>
      <c r="M66" s="272"/>
    </row>
    <row r="67" spans="1:13" s="167" customFormat="1" ht="15.75" hidden="1">
      <c r="A67" s="266" t="s">
        <v>684</v>
      </c>
      <c r="B67" s="304" t="s">
        <v>39</v>
      </c>
      <c r="C67" s="153">
        <v>11</v>
      </c>
      <c r="D67" s="154" t="s">
        <v>18</v>
      </c>
      <c r="E67" s="155">
        <v>3239</v>
      </c>
      <c r="F67" s="156" t="s">
        <v>41</v>
      </c>
      <c r="G67" s="157">
        <v>200000</v>
      </c>
      <c r="H67" s="157"/>
      <c r="I67" s="157">
        <f t="shared" si="65"/>
        <v>0</v>
      </c>
      <c r="J67" s="157"/>
      <c r="K67" s="157">
        <f t="shared" si="66"/>
        <v>0</v>
      </c>
      <c r="L67" s="305">
        <f t="shared" ref="L67:L130" si="67">G67-H67+J67</f>
        <v>200000</v>
      </c>
      <c r="M67" s="277"/>
    </row>
    <row r="68" spans="1:13" s="167" customFormat="1" ht="15.75" hidden="1">
      <c r="A68" s="266" t="s">
        <v>684</v>
      </c>
      <c r="B68" s="302" t="s">
        <v>39</v>
      </c>
      <c r="C68" s="215">
        <v>11</v>
      </c>
      <c r="D68" s="216" t="s">
        <v>18</v>
      </c>
      <c r="E68" s="217">
        <v>329</v>
      </c>
      <c r="F68" s="218"/>
      <c r="G68" s="219">
        <f t="shared" ref="G68" si="68">SUM(G69)</f>
        <v>100000</v>
      </c>
      <c r="H68" s="219">
        <f t="shared" ref="H68:K68" si="69">SUM(H69)</f>
        <v>30000</v>
      </c>
      <c r="I68" s="219">
        <f t="shared" si="69"/>
        <v>30000</v>
      </c>
      <c r="J68" s="219">
        <f t="shared" si="69"/>
        <v>0</v>
      </c>
      <c r="K68" s="219">
        <f t="shared" si="69"/>
        <v>0</v>
      </c>
      <c r="L68" s="303">
        <f t="shared" si="67"/>
        <v>70000</v>
      </c>
      <c r="M68" s="277"/>
    </row>
    <row r="69" spans="1:13" s="151" customFormat="1" ht="15.75" hidden="1">
      <c r="A69" s="266" t="s">
        <v>684</v>
      </c>
      <c r="B69" s="304" t="s">
        <v>39</v>
      </c>
      <c r="C69" s="153">
        <v>11</v>
      </c>
      <c r="D69" s="154" t="s">
        <v>18</v>
      </c>
      <c r="E69" s="155">
        <v>3292</v>
      </c>
      <c r="F69" s="156" t="s">
        <v>123</v>
      </c>
      <c r="G69" s="161">
        <v>100000</v>
      </c>
      <c r="H69" s="161">
        <v>30000</v>
      </c>
      <c r="I69" s="157">
        <f>H69</f>
        <v>30000</v>
      </c>
      <c r="J69" s="161"/>
      <c r="K69" s="157">
        <f>J69</f>
        <v>0</v>
      </c>
      <c r="L69" s="307">
        <f t="shared" si="67"/>
        <v>70000</v>
      </c>
      <c r="M69" s="272"/>
    </row>
    <row r="70" spans="1:13" s="168" customFormat="1" ht="15.75" hidden="1">
      <c r="A70" s="266" t="s">
        <v>684</v>
      </c>
      <c r="B70" s="453" t="s">
        <v>40</v>
      </c>
      <c r="C70" s="454"/>
      <c r="D70" s="454"/>
      <c r="E70" s="454"/>
      <c r="F70" s="149" t="s">
        <v>242</v>
      </c>
      <c r="G70" s="150">
        <f>G71+G73+G78+G80+G83+G85</f>
        <v>9800000</v>
      </c>
      <c r="H70" s="150">
        <f>H71+H73+H78+H80+H83+H85</f>
        <v>720000</v>
      </c>
      <c r="I70" s="150">
        <f>I71+I73+I78+I80+I83+I85</f>
        <v>720000</v>
      </c>
      <c r="J70" s="150">
        <f>J71+J73+J78+J80+J83+J85</f>
        <v>124000</v>
      </c>
      <c r="K70" s="150">
        <f>K71+K73+K78+K80+K83+K85</f>
        <v>124000</v>
      </c>
      <c r="L70" s="301">
        <f t="shared" si="67"/>
        <v>9204000</v>
      </c>
      <c r="M70" s="275"/>
    </row>
    <row r="71" spans="1:13" s="168" customFormat="1" ht="15.75" hidden="1">
      <c r="A71" s="266" t="s">
        <v>684</v>
      </c>
      <c r="B71" s="302" t="s">
        <v>40</v>
      </c>
      <c r="C71" s="215">
        <v>11</v>
      </c>
      <c r="D71" s="216" t="s">
        <v>18</v>
      </c>
      <c r="E71" s="217">
        <v>322</v>
      </c>
      <c r="F71" s="218"/>
      <c r="G71" s="219">
        <f t="shared" ref="G71" si="70">SUM(G72)</f>
        <v>10000</v>
      </c>
      <c r="H71" s="219">
        <f t="shared" ref="H71:K71" si="71">SUM(H72)</f>
        <v>0</v>
      </c>
      <c r="I71" s="219">
        <f t="shared" si="71"/>
        <v>0</v>
      </c>
      <c r="J71" s="219">
        <f t="shared" si="71"/>
        <v>0</v>
      </c>
      <c r="K71" s="219">
        <f t="shared" si="71"/>
        <v>0</v>
      </c>
      <c r="L71" s="303">
        <f t="shared" si="67"/>
        <v>10000</v>
      </c>
      <c r="M71" s="275"/>
    </row>
    <row r="72" spans="1:13" s="168" customFormat="1" ht="15.75" hidden="1">
      <c r="A72" s="266" t="s">
        <v>684</v>
      </c>
      <c r="B72" s="304" t="s">
        <v>40</v>
      </c>
      <c r="C72" s="153">
        <v>11</v>
      </c>
      <c r="D72" s="154" t="s">
        <v>18</v>
      </c>
      <c r="E72" s="155">
        <v>3224</v>
      </c>
      <c r="F72" s="156" t="s">
        <v>116</v>
      </c>
      <c r="G72" s="161">
        <v>10000</v>
      </c>
      <c r="H72" s="161"/>
      <c r="I72" s="157">
        <f>H72</f>
        <v>0</v>
      </c>
      <c r="J72" s="161"/>
      <c r="K72" s="157">
        <f>J72</f>
        <v>0</v>
      </c>
      <c r="L72" s="307">
        <f t="shared" si="67"/>
        <v>10000</v>
      </c>
      <c r="M72" s="275"/>
    </row>
    <row r="73" spans="1:13" s="168" customFormat="1" ht="15.75" hidden="1">
      <c r="A73" s="266" t="s">
        <v>684</v>
      </c>
      <c r="B73" s="302" t="s">
        <v>40</v>
      </c>
      <c r="C73" s="215">
        <v>11</v>
      </c>
      <c r="D73" s="216" t="s">
        <v>18</v>
      </c>
      <c r="E73" s="217">
        <v>323</v>
      </c>
      <c r="F73" s="218"/>
      <c r="G73" s="219">
        <f t="shared" ref="G73" si="72">SUM(G74:G77)</f>
        <v>7090000</v>
      </c>
      <c r="H73" s="219">
        <f t="shared" ref="H73:J73" si="73">SUM(H74:H77)</f>
        <v>120000</v>
      </c>
      <c r="I73" s="219">
        <f t="shared" ref="I73" si="74">SUM(I74:I77)</f>
        <v>120000</v>
      </c>
      <c r="J73" s="219">
        <f t="shared" si="73"/>
        <v>124000</v>
      </c>
      <c r="K73" s="219">
        <f t="shared" ref="K73" si="75">SUM(K74:K77)</f>
        <v>124000</v>
      </c>
      <c r="L73" s="303">
        <f t="shared" si="67"/>
        <v>7094000</v>
      </c>
      <c r="M73" s="275"/>
    </row>
    <row r="74" spans="1:13" s="168" customFormat="1" ht="15.75" hidden="1">
      <c r="A74" s="266" t="s">
        <v>684</v>
      </c>
      <c r="B74" s="304" t="s">
        <v>40</v>
      </c>
      <c r="C74" s="153">
        <v>11</v>
      </c>
      <c r="D74" s="154" t="s">
        <v>18</v>
      </c>
      <c r="E74" s="155">
        <v>3232</v>
      </c>
      <c r="F74" s="156" t="s">
        <v>118</v>
      </c>
      <c r="G74" s="157">
        <v>50000</v>
      </c>
      <c r="H74" s="157">
        <v>30000</v>
      </c>
      <c r="I74" s="157">
        <f t="shared" ref="I74:I77" si="76">H74</f>
        <v>30000</v>
      </c>
      <c r="J74" s="157"/>
      <c r="K74" s="157">
        <f t="shared" ref="K74:K77" si="77">J74</f>
        <v>0</v>
      </c>
      <c r="L74" s="305">
        <f t="shared" si="67"/>
        <v>20000</v>
      </c>
      <c r="M74" s="275"/>
    </row>
    <row r="75" spans="1:13" s="168" customFormat="1" ht="15.75" hidden="1">
      <c r="A75" s="266" t="s">
        <v>684</v>
      </c>
      <c r="B75" s="304" t="s">
        <v>40</v>
      </c>
      <c r="C75" s="153">
        <v>11</v>
      </c>
      <c r="D75" s="154" t="s">
        <v>18</v>
      </c>
      <c r="E75" s="155">
        <v>3235</v>
      </c>
      <c r="F75" s="156" t="s">
        <v>42</v>
      </c>
      <c r="G75" s="157">
        <v>3140000</v>
      </c>
      <c r="H75" s="157"/>
      <c r="I75" s="157">
        <f t="shared" si="76"/>
        <v>0</v>
      </c>
      <c r="J75" s="157"/>
      <c r="K75" s="157">
        <f t="shared" si="77"/>
        <v>0</v>
      </c>
      <c r="L75" s="305">
        <f t="shared" si="67"/>
        <v>3140000</v>
      </c>
      <c r="M75" s="275"/>
    </row>
    <row r="76" spans="1:13" s="168" customFormat="1" ht="15.75" hidden="1">
      <c r="A76" s="266" t="s">
        <v>684</v>
      </c>
      <c r="B76" s="304" t="s">
        <v>40</v>
      </c>
      <c r="C76" s="153">
        <v>11</v>
      </c>
      <c r="D76" s="154" t="s">
        <v>18</v>
      </c>
      <c r="E76" s="155">
        <v>3237</v>
      </c>
      <c r="F76" s="156" t="s">
        <v>36</v>
      </c>
      <c r="G76" s="157">
        <v>100000</v>
      </c>
      <c r="H76" s="157">
        <v>90000</v>
      </c>
      <c r="I76" s="157">
        <f t="shared" si="76"/>
        <v>90000</v>
      </c>
      <c r="J76" s="157"/>
      <c r="K76" s="157">
        <f t="shared" si="77"/>
        <v>0</v>
      </c>
      <c r="L76" s="305">
        <f t="shared" si="67"/>
        <v>10000</v>
      </c>
      <c r="M76" s="275"/>
    </row>
    <row r="77" spans="1:13" s="168" customFormat="1" ht="15.75" hidden="1">
      <c r="A77" s="266" t="s">
        <v>684</v>
      </c>
      <c r="B77" s="304" t="s">
        <v>40</v>
      </c>
      <c r="C77" s="153">
        <v>11</v>
      </c>
      <c r="D77" s="154" t="s">
        <v>18</v>
      </c>
      <c r="E77" s="155">
        <v>3238</v>
      </c>
      <c r="F77" s="156" t="s">
        <v>122</v>
      </c>
      <c r="G77" s="157">
        <v>3800000</v>
      </c>
      <c r="H77" s="157"/>
      <c r="I77" s="157">
        <f t="shared" si="76"/>
        <v>0</v>
      </c>
      <c r="J77" s="157">
        <v>124000</v>
      </c>
      <c r="K77" s="157">
        <f t="shared" si="77"/>
        <v>124000</v>
      </c>
      <c r="L77" s="305">
        <f t="shared" si="67"/>
        <v>3924000</v>
      </c>
      <c r="M77" s="275"/>
    </row>
    <row r="78" spans="1:13" s="168" customFormat="1" ht="15.75" hidden="1">
      <c r="A78" s="266" t="s">
        <v>684</v>
      </c>
      <c r="B78" s="302" t="s">
        <v>40</v>
      </c>
      <c r="C78" s="215">
        <v>11</v>
      </c>
      <c r="D78" s="216" t="s">
        <v>18</v>
      </c>
      <c r="E78" s="217">
        <v>412</v>
      </c>
      <c r="F78" s="218"/>
      <c r="G78" s="219">
        <f>SUM(G79:G79)</f>
        <v>600000</v>
      </c>
      <c r="H78" s="219">
        <f>SUM(H79:H79)</f>
        <v>0</v>
      </c>
      <c r="I78" s="219">
        <f>SUM(I79:I79)</f>
        <v>0</v>
      </c>
      <c r="J78" s="219">
        <f>SUM(J79:J79)</f>
        <v>0</v>
      </c>
      <c r="K78" s="219">
        <f>SUM(K79:K79)</f>
        <v>0</v>
      </c>
      <c r="L78" s="303">
        <f t="shared" si="67"/>
        <v>600000</v>
      </c>
      <c r="M78" s="275"/>
    </row>
    <row r="79" spans="1:13" s="168" customFormat="1" ht="15.75" hidden="1">
      <c r="A79" s="266" t="s">
        <v>684</v>
      </c>
      <c r="B79" s="304" t="s">
        <v>40</v>
      </c>
      <c r="C79" s="153">
        <v>11</v>
      </c>
      <c r="D79" s="154" t="s">
        <v>18</v>
      </c>
      <c r="E79" s="155">
        <v>4123</v>
      </c>
      <c r="F79" s="156" t="s">
        <v>133</v>
      </c>
      <c r="G79" s="161">
        <v>600000</v>
      </c>
      <c r="H79" s="161"/>
      <c r="I79" s="157">
        <f>H79</f>
        <v>0</v>
      </c>
      <c r="J79" s="161"/>
      <c r="K79" s="157">
        <f>J79</f>
        <v>0</v>
      </c>
      <c r="L79" s="307">
        <f t="shared" si="67"/>
        <v>600000</v>
      </c>
      <c r="M79" s="275"/>
    </row>
    <row r="80" spans="1:13" s="168" customFormat="1" ht="15.75" hidden="1">
      <c r="A80" s="266" t="s">
        <v>684</v>
      </c>
      <c r="B80" s="302" t="s">
        <v>40</v>
      </c>
      <c r="C80" s="215">
        <v>11</v>
      </c>
      <c r="D80" s="216" t="s">
        <v>18</v>
      </c>
      <c r="E80" s="217">
        <v>422</v>
      </c>
      <c r="F80" s="218"/>
      <c r="G80" s="219">
        <f t="shared" ref="G80" si="78">SUM(G81:G82)</f>
        <v>1600000</v>
      </c>
      <c r="H80" s="219">
        <f t="shared" ref="H80:J80" si="79">SUM(H81:H82)</f>
        <v>400000</v>
      </c>
      <c r="I80" s="219">
        <f t="shared" ref="I80" si="80">SUM(I81:I82)</f>
        <v>400000</v>
      </c>
      <c r="J80" s="219">
        <f t="shared" si="79"/>
        <v>0</v>
      </c>
      <c r="K80" s="219">
        <f t="shared" ref="K80" si="81">SUM(K81:K82)</f>
        <v>0</v>
      </c>
      <c r="L80" s="303">
        <f t="shared" si="67"/>
        <v>1200000</v>
      </c>
      <c r="M80" s="275"/>
    </row>
    <row r="81" spans="1:13" s="168" customFormat="1" ht="15.75" hidden="1">
      <c r="A81" s="266" t="s">
        <v>684</v>
      </c>
      <c r="B81" s="304" t="s">
        <v>40</v>
      </c>
      <c r="C81" s="153">
        <v>11</v>
      </c>
      <c r="D81" s="154" t="s">
        <v>18</v>
      </c>
      <c r="E81" s="155">
        <v>4221</v>
      </c>
      <c r="F81" s="156" t="s">
        <v>129</v>
      </c>
      <c r="G81" s="159">
        <v>1100000</v>
      </c>
      <c r="H81" s="159">
        <v>400000</v>
      </c>
      <c r="I81" s="157">
        <f t="shared" ref="I81:I82" si="82">H81</f>
        <v>400000</v>
      </c>
      <c r="J81" s="159"/>
      <c r="K81" s="157">
        <f t="shared" ref="K81:K82" si="83">J81</f>
        <v>0</v>
      </c>
      <c r="L81" s="306">
        <f t="shared" si="67"/>
        <v>700000</v>
      </c>
      <c r="M81" s="275"/>
    </row>
    <row r="82" spans="1:13" s="168" customFormat="1" ht="15.75" hidden="1">
      <c r="A82" s="266" t="s">
        <v>684</v>
      </c>
      <c r="B82" s="304" t="s">
        <v>40</v>
      </c>
      <c r="C82" s="153">
        <v>11</v>
      </c>
      <c r="D82" s="154" t="s">
        <v>18</v>
      </c>
      <c r="E82" s="155">
        <v>4222</v>
      </c>
      <c r="F82" s="156" t="s">
        <v>130</v>
      </c>
      <c r="G82" s="159">
        <v>500000</v>
      </c>
      <c r="H82" s="159"/>
      <c r="I82" s="157">
        <f t="shared" si="82"/>
        <v>0</v>
      </c>
      <c r="J82" s="159"/>
      <c r="K82" s="157">
        <f t="shared" si="83"/>
        <v>0</v>
      </c>
      <c r="L82" s="306">
        <f t="shared" si="67"/>
        <v>500000</v>
      </c>
      <c r="M82" s="275"/>
    </row>
    <row r="83" spans="1:13" s="168" customFormat="1" ht="15.75" hidden="1">
      <c r="A83" s="266" t="s">
        <v>684</v>
      </c>
      <c r="B83" s="302" t="s">
        <v>40</v>
      </c>
      <c r="C83" s="215">
        <v>11</v>
      </c>
      <c r="D83" s="216" t="s">
        <v>18</v>
      </c>
      <c r="E83" s="217">
        <v>426</v>
      </c>
      <c r="F83" s="218"/>
      <c r="G83" s="219">
        <f t="shared" ref="G83" si="84">SUM(G84)</f>
        <v>500000</v>
      </c>
      <c r="H83" s="219">
        <f t="shared" ref="H83:K83" si="85">SUM(H84)</f>
        <v>200000</v>
      </c>
      <c r="I83" s="219">
        <f t="shared" si="85"/>
        <v>200000</v>
      </c>
      <c r="J83" s="219">
        <f t="shared" si="85"/>
        <v>0</v>
      </c>
      <c r="K83" s="219">
        <f t="shared" si="85"/>
        <v>0</v>
      </c>
      <c r="L83" s="303">
        <f t="shared" si="67"/>
        <v>300000</v>
      </c>
      <c r="M83" s="275"/>
    </row>
    <row r="84" spans="1:13" s="168" customFormat="1" ht="15.75" hidden="1">
      <c r="A84" s="266" t="s">
        <v>684</v>
      </c>
      <c r="B84" s="304" t="s">
        <v>40</v>
      </c>
      <c r="C84" s="153">
        <v>11</v>
      </c>
      <c r="D84" s="154" t="s">
        <v>18</v>
      </c>
      <c r="E84" s="155">
        <v>4262</v>
      </c>
      <c r="F84" s="156" t="s">
        <v>135</v>
      </c>
      <c r="G84" s="161">
        <v>500000</v>
      </c>
      <c r="H84" s="161">
        <v>200000</v>
      </c>
      <c r="I84" s="157">
        <f>H84</f>
        <v>200000</v>
      </c>
      <c r="J84" s="161"/>
      <c r="K84" s="157">
        <f>J84</f>
        <v>0</v>
      </c>
      <c r="L84" s="307">
        <f t="shared" si="67"/>
        <v>300000</v>
      </c>
      <c r="M84" s="275"/>
    </row>
    <row r="85" spans="1:13" s="168" customFormat="1" ht="15.75" hidden="1">
      <c r="A85" s="266" t="s">
        <v>684</v>
      </c>
      <c r="B85" s="302" t="s">
        <v>40</v>
      </c>
      <c r="C85" s="215">
        <v>14</v>
      </c>
      <c r="D85" s="216" t="s">
        <v>18</v>
      </c>
      <c r="E85" s="217">
        <v>323</v>
      </c>
      <c r="F85" s="218"/>
      <c r="G85" s="219">
        <f>G86+G87</f>
        <v>0</v>
      </c>
      <c r="H85" s="219">
        <f>H86+H87</f>
        <v>0</v>
      </c>
      <c r="I85" s="219">
        <f>I86+I87</f>
        <v>0</v>
      </c>
      <c r="J85" s="219">
        <f>J86+J87</f>
        <v>0</v>
      </c>
      <c r="K85" s="219">
        <f>K86+K87</f>
        <v>0</v>
      </c>
      <c r="L85" s="303">
        <f t="shared" si="67"/>
        <v>0</v>
      </c>
      <c r="M85" s="275"/>
    </row>
    <row r="86" spans="1:13" s="168" customFormat="1" ht="15.75" hidden="1">
      <c r="A86" s="266" t="s">
        <v>684</v>
      </c>
      <c r="B86" s="304" t="s">
        <v>40</v>
      </c>
      <c r="C86" s="153">
        <v>14</v>
      </c>
      <c r="D86" s="154" t="s">
        <v>18</v>
      </c>
      <c r="E86" s="155">
        <v>3235</v>
      </c>
      <c r="F86" s="156" t="s">
        <v>42</v>
      </c>
      <c r="G86" s="161">
        <v>0</v>
      </c>
      <c r="H86" s="161"/>
      <c r="I86" s="255"/>
      <c r="J86" s="161"/>
      <c r="K86" s="255"/>
      <c r="L86" s="307">
        <f t="shared" si="67"/>
        <v>0</v>
      </c>
      <c r="M86" s="275"/>
    </row>
    <row r="87" spans="1:13" s="168" customFormat="1" ht="15.75" hidden="1">
      <c r="A87" s="266" t="s">
        <v>684</v>
      </c>
      <c r="B87" s="304" t="s">
        <v>40</v>
      </c>
      <c r="C87" s="153">
        <v>14</v>
      </c>
      <c r="D87" s="154" t="s">
        <v>18</v>
      </c>
      <c r="E87" s="155">
        <v>3238</v>
      </c>
      <c r="F87" s="156" t="s">
        <v>122</v>
      </c>
      <c r="G87" s="161">
        <v>0</v>
      </c>
      <c r="H87" s="161"/>
      <c r="I87" s="255"/>
      <c r="J87" s="161"/>
      <c r="K87" s="255"/>
      <c r="L87" s="307">
        <f t="shared" si="67"/>
        <v>0</v>
      </c>
      <c r="M87" s="275"/>
    </row>
    <row r="88" spans="1:13" s="160" customFormat="1" ht="15.75" hidden="1">
      <c r="A88" s="266" t="s">
        <v>684</v>
      </c>
      <c r="B88" s="453" t="s">
        <v>81</v>
      </c>
      <c r="C88" s="454"/>
      <c r="D88" s="454"/>
      <c r="E88" s="454"/>
      <c r="F88" s="149" t="s">
        <v>79</v>
      </c>
      <c r="G88" s="150">
        <f>G97+G101+G89+G92+G95</f>
        <v>4947000</v>
      </c>
      <c r="H88" s="150">
        <f>H97+H101+H89+H92+H95</f>
        <v>2300000</v>
      </c>
      <c r="I88" s="150">
        <f>I97+I101+I89+I92+I95</f>
        <v>2300000</v>
      </c>
      <c r="J88" s="150">
        <f>J97+J101+J89+J92+J95</f>
        <v>41200</v>
      </c>
      <c r="K88" s="150">
        <f>K97+K101+K89+K92+K95</f>
        <v>41200</v>
      </c>
      <c r="L88" s="301">
        <f t="shared" si="67"/>
        <v>2688200</v>
      </c>
      <c r="M88" s="274"/>
    </row>
    <row r="89" spans="1:13" s="160" customFormat="1" ht="15.75" hidden="1">
      <c r="A89" s="266" t="s">
        <v>684</v>
      </c>
      <c r="B89" s="302" t="s">
        <v>81</v>
      </c>
      <c r="C89" s="215">
        <v>11</v>
      </c>
      <c r="D89" s="216" t="s">
        <v>18</v>
      </c>
      <c r="E89" s="217">
        <v>311</v>
      </c>
      <c r="F89" s="218"/>
      <c r="G89" s="219">
        <f t="shared" ref="G89" si="86">SUM(G90:G91)</f>
        <v>160000</v>
      </c>
      <c r="H89" s="219">
        <f t="shared" ref="H89:J89" si="87">SUM(H90:H91)</f>
        <v>0</v>
      </c>
      <c r="I89" s="219">
        <f t="shared" ref="I89" si="88">SUM(I90:I91)</f>
        <v>0</v>
      </c>
      <c r="J89" s="219">
        <f t="shared" si="87"/>
        <v>0</v>
      </c>
      <c r="K89" s="219">
        <f t="shared" ref="K89" si="89">SUM(K90:K91)</f>
        <v>0</v>
      </c>
      <c r="L89" s="303">
        <f t="shared" si="67"/>
        <v>160000</v>
      </c>
      <c r="M89" s="274"/>
    </row>
    <row r="90" spans="1:13" s="160" customFormat="1" hidden="1">
      <c r="A90" s="266" t="s">
        <v>684</v>
      </c>
      <c r="B90" s="304" t="s">
        <v>81</v>
      </c>
      <c r="C90" s="153">
        <v>11</v>
      </c>
      <c r="D90" s="154" t="s">
        <v>18</v>
      </c>
      <c r="E90" s="155">
        <v>3111</v>
      </c>
      <c r="F90" s="156" t="s">
        <v>19</v>
      </c>
      <c r="G90" s="159">
        <v>100000</v>
      </c>
      <c r="H90" s="159"/>
      <c r="I90" s="157">
        <f t="shared" ref="I90:I91" si="90">H90</f>
        <v>0</v>
      </c>
      <c r="J90" s="159"/>
      <c r="K90" s="157">
        <f t="shared" ref="K90:K91" si="91">J90</f>
        <v>0</v>
      </c>
      <c r="L90" s="306">
        <f t="shared" si="67"/>
        <v>100000</v>
      </c>
      <c r="M90" s="274"/>
    </row>
    <row r="91" spans="1:13" s="160" customFormat="1" hidden="1">
      <c r="A91" s="266" t="s">
        <v>684</v>
      </c>
      <c r="B91" s="304" t="s">
        <v>81</v>
      </c>
      <c r="C91" s="153">
        <v>11</v>
      </c>
      <c r="D91" s="154" t="s">
        <v>18</v>
      </c>
      <c r="E91" s="155">
        <v>3113</v>
      </c>
      <c r="F91" s="156" t="s">
        <v>20</v>
      </c>
      <c r="G91" s="159">
        <v>60000</v>
      </c>
      <c r="H91" s="159"/>
      <c r="I91" s="157">
        <f t="shared" si="90"/>
        <v>0</v>
      </c>
      <c r="J91" s="159"/>
      <c r="K91" s="157">
        <f t="shared" si="91"/>
        <v>0</v>
      </c>
      <c r="L91" s="306">
        <f t="shared" si="67"/>
        <v>60000</v>
      </c>
      <c r="M91" s="274"/>
    </row>
    <row r="92" spans="1:13" s="160" customFormat="1" ht="15.75" hidden="1">
      <c r="A92" s="266" t="s">
        <v>684</v>
      </c>
      <c r="B92" s="302" t="s">
        <v>81</v>
      </c>
      <c r="C92" s="215">
        <v>11</v>
      </c>
      <c r="D92" s="216" t="s">
        <v>18</v>
      </c>
      <c r="E92" s="217">
        <v>313</v>
      </c>
      <c r="F92" s="218"/>
      <c r="G92" s="219">
        <f t="shared" ref="G92" si="92">SUM(G93:G94)</f>
        <v>40000</v>
      </c>
      <c r="H92" s="219">
        <f t="shared" ref="H92:J92" si="93">SUM(H93:H94)</f>
        <v>0</v>
      </c>
      <c r="I92" s="219">
        <f t="shared" ref="I92" si="94">SUM(I93:I94)</f>
        <v>0</v>
      </c>
      <c r="J92" s="219">
        <f t="shared" si="93"/>
        <v>0</v>
      </c>
      <c r="K92" s="219">
        <f t="shared" ref="K92" si="95">SUM(K93:K94)</f>
        <v>0</v>
      </c>
      <c r="L92" s="303">
        <f t="shared" si="67"/>
        <v>40000</v>
      </c>
      <c r="M92" s="274"/>
    </row>
    <row r="93" spans="1:13" s="160" customFormat="1" ht="30" hidden="1">
      <c r="A93" s="266" t="s">
        <v>684</v>
      </c>
      <c r="B93" s="304" t="s">
        <v>81</v>
      </c>
      <c r="C93" s="153">
        <v>11</v>
      </c>
      <c r="D93" s="154" t="s">
        <v>18</v>
      </c>
      <c r="E93" s="155">
        <v>3132</v>
      </c>
      <c r="F93" s="156" t="s">
        <v>280</v>
      </c>
      <c r="G93" s="159">
        <v>30000</v>
      </c>
      <c r="H93" s="159"/>
      <c r="I93" s="157">
        <f t="shared" ref="I93:I94" si="96">H93</f>
        <v>0</v>
      </c>
      <c r="J93" s="159"/>
      <c r="K93" s="157">
        <f t="shared" ref="K93:K94" si="97">J93</f>
        <v>0</v>
      </c>
      <c r="L93" s="306">
        <f t="shared" si="67"/>
        <v>30000</v>
      </c>
      <c r="M93" s="274"/>
    </row>
    <row r="94" spans="1:13" s="160" customFormat="1" ht="30" hidden="1">
      <c r="A94" s="266" t="s">
        <v>684</v>
      </c>
      <c r="B94" s="304" t="s">
        <v>81</v>
      </c>
      <c r="C94" s="153">
        <v>11</v>
      </c>
      <c r="D94" s="154" t="s">
        <v>18</v>
      </c>
      <c r="E94" s="155">
        <v>3133</v>
      </c>
      <c r="F94" s="156" t="s">
        <v>258</v>
      </c>
      <c r="G94" s="159">
        <v>10000</v>
      </c>
      <c r="H94" s="159"/>
      <c r="I94" s="157">
        <f t="shared" si="96"/>
        <v>0</v>
      </c>
      <c r="J94" s="159"/>
      <c r="K94" s="157">
        <f t="shared" si="97"/>
        <v>0</v>
      </c>
      <c r="L94" s="306">
        <f t="shared" si="67"/>
        <v>10000</v>
      </c>
      <c r="M94" s="274"/>
    </row>
    <row r="95" spans="1:13" s="160" customFormat="1" ht="15.75" hidden="1">
      <c r="A95" s="266" t="s">
        <v>684</v>
      </c>
      <c r="B95" s="308" t="s">
        <v>81</v>
      </c>
      <c r="C95" s="221">
        <v>11</v>
      </c>
      <c r="D95" s="222" t="s">
        <v>18</v>
      </c>
      <c r="E95" s="223">
        <v>323</v>
      </c>
      <c r="F95" s="156"/>
      <c r="G95" s="224">
        <f>G96</f>
        <v>1500000</v>
      </c>
      <c r="H95" s="224">
        <f>H96</f>
        <v>600000</v>
      </c>
      <c r="I95" s="224">
        <f>I96</f>
        <v>600000</v>
      </c>
      <c r="J95" s="224">
        <f>J96</f>
        <v>0</v>
      </c>
      <c r="K95" s="224">
        <f>K96</f>
        <v>0</v>
      </c>
      <c r="L95" s="310">
        <f t="shared" si="67"/>
        <v>900000</v>
      </c>
      <c r="M95" s="274"/>
    </row>
    <row r="96" spans="1:13" s="160" customFormat="1" hidden="1">
      <c r="A96" s="266" t="s">
        <v>684</v>
      </c>
      <c r="B96" s="309" t="s">
        <v>81</v>
      </c>
      <c r="C96" s="163">
        <v>11</v>
      </c>
      <c r="D96" s="164" t="s">
        <v>18</v>
      </c>
      <c r="E96" s="165">
        <v>3235</v>
      </c>
      <c r="F96" s="156" t="s">
        <v>42</v>
      </c>
      <c r="G96" s="159">
        <v>1500000</v>
      </c>
      <c r="H96" s="159">
        <v>600000</v>
      </c>
      <c r="I96" s="157">
        <f>H96</f>
        <v>600000</v>
      </c>
      <c r="J96" s="159"/>
      <c r="K96" s="157">
        <f>J96</f>
        <v>0</v>
      </c>
      <c r="L96" s="306">
        <f t="shared" si="67"/>
        <v>900000</v>
      </c>
      <c r="M96" s="274"/>
    </row>
    <row r="97" spans="1:13" s="168" customFormat="1" ht="15.75" hidden="1">
      <c r="A97" s="266" t="s">
        <v>684</v>
      </c>
      <c r="B97" s="302" t="s">
        <v>81</v>
      </c>
      <c r="C97" s="215">
        <v>11</v>
      </c>
      <c r="D97" s="216" t="s">
        <v>18</v>
      </c>
      <c r="E97" s="217">
        <v>329</v>
      </c>
      <c r="F97" s="218"/>
      <c r="G97" s="219">
        <f>SUM(G98:G100)</f>
        <v>800000</v>
      </c>
      <c r="H97" s="219">
        <f>SUM(H98:H100)</f>
        <v>200000</v>
      </c>
      <c r="I97" s="219">
        <f>SUM(I98:I100)</f>
        <v>200000</v>
      </c>
      <c r="J97" s="219">
        <f>SUM(J98:J100)</f>
        <v>41200</v>
      </c>
      <c r="K97" s="219">
        <f>SUM(K98:K100)</f>
        <v>41200</v>
      </c>
      <c r="L97" s="303">
        <f t="shared" si="67"/>
        <v>641200</v>
      </c>
      <c r="M97" s="275"/>
    </row>
    <row r="98" spans="1:13" s="168" customFormat="1" ht="15.75" hidden="1">
      <c r="A98" s="266" t="s">
        <v>684</v>
      </c>
      <c r="B98" s="304" t="s">
        <v>81</v>
      </c>
      <c r="C98" s="153">
        <v>11</v>
      </c>
      <c r="D98" s="154" t="s">
        <v>18</v>
      </c>
      <c r="E98" s="155">
        <v>3292</v>
      </c>
      <c r="F98" s="156" t="s">
        <v>123</v>
      </c>
      <c r="G98" s="161">
        <v>0</v>
      </c>
      <c r="H98" s="161"/>
      <c r="I98" s="157">
        <f t="shared" ref="I98:I100" si="98">H98</f>
        <v>0</v>
      </c>
      <c r="J98" s="161">
        <v>41200</v>
      </c>
      <c r="K98" s="157">
        <f t="shared" ref="K98:K100" si="99">J98</f>
        <v>41200</v>
      </c>
      <c r="L98" s="307">
        <f t="shared" si="67"/>
        <v>41200</v>
      </c>
      <c r="M98" s="275"/>
    </row>
    <row r="99" spans="1:13" s="160" customFormat="1" hidden="1">
      <c r="A99" s="266" t="s">
        <v>684</v>
      </c>
      <c r="B99" s="304" t="s">
        <v>81</v>
      </c>
      <c r="C99" s="153">
        <v>11</v>
      </c>
      <c r="D99" s="154" t="s">
        <v>18</v>
      </c>
      <c r="E99" s="155">
        <v>3296</v>
      </c>
      <c r="F99" s="156" t="s">
        <v>621</v>
      </c>
      <c r="G99" s="159">
        <v>700000</v>
      </c>
      <c r="H99" s="159">
        <v>200000</v>
      </c>
      <c r="I99" s="157">
        <f t="shared" si="98"/>
        <v>200000</v>
      </c>
      <c r="J99" s="159"/>
      <c r="K99" s="157">
        <f t="shared" si="99"/>
        <v>0</v>
      </c>
      <c r="L99" s="306">
        <f t="shared" si="67"/>
        <v>500000</v>
      </c>
      <c r="M99" s="274"/>
    </row>
    <row r="100" spans="1:13" s="160" customFormat="1" hidden="1">
      <c r="A100" s="266" t="s">
        <v>684</v>
      </c>
      <c r="B100" s="309" t="s">
        <v>81</v>
      </c>
      <c r="C100" s="163">
        <v>11</v>
      </c>
      <c r="D100" s="164" t="s">
        <v>18</v>
      </c>
      <c r="E100" s="165">
        <v>3299</v>
      </c>
      <c r="F100" s="156" t="s">
        <v>125</v>
      </c>
      <c r="G100" s="159">
        <v>100000</v>
      </c>
      <c r="H100" s="159"/>
      <c r="I100" s="157">
        <f t="shared" si="98"/>
        <v>0</v>
      </c>
      <c r="J100" s="159"/>
      <c r="K100" s="157">
        <f t="shared" si="99"/>
        <v>0</v>
      </c>
      <c r="L100" s="306">
        <f t="shared" si="67"/>
        <v>100000</v>
      </c>
      <c r="M100" s="274"/>
    </row>
    <row r="101" spans="1:13" s="168" customFormat="1" ht="15.75" hidden="1">
      <c r="A101" s="266" t="s">
        <v>684</v>
      </c>
      <c r="B101" s="302" t="s">
        <v>81</v>
      </c>
      <c r="C101" s="215">
        <v>11</v>
      </c>
      <c r="D101" s="216" t="s">
        <v>18</v>
      </c>
      <c r="E101" s="217">
        <v>343</v>
      </c>
      <c r="F101" s="218"/>
      <c r="G101" s="219">
        <f t="shared" ref="G101" si="100">SUM(G102)</f>
        <v>2447000</v>
      </c>
      <c r="H101" s="219">
        <f t="shared" ref="H101:K101" si="101">SUM(H102)</f>
        <v>1500000</v>
      </c>
      <c r="I101" s="219">
        <f t="shared" si="101"/>
        <v>1500000</v>
      </c>
      <c r="J101" s="219">
        <f t="shared" si="101"/>
        <v>0</v>
      </c>
      <c r="K101" s="219">
        <f t="shared" si="101"/>
        <v>0</v>
      </c>
      <c r="L101" s="303">
        <f t="shared" si="67"/>
        <v>947000</v>
      </c>
      <c r="M101" s="275"/>
    </row>
    <row r="102" spans="1:13" s="160" customFormat="1" hidden="1">
      <c r="A102" s="266" t="s">
        <v>684</v>
      </c>
      <c r="B102" s="304" t="s">
        <v>81</v>
      </c>
      <c r="C102" s="153">
        <v>11</v>
      </c>
      <c r="D102" s="154" t="s">
        <v>18</v>
      </c>
      <c r="E102" s="155">
        <v>3433</v>
      </c>
      <c r="F102" s="156" t="s">
        <v>126</v>
      </c>
      <c r="G102" s="161">
        <v>2447000</v>
      </c>
      <c r="H102" s="161">
        <v>1500000</v>
      </c>
      <c r="I102" s="157">
        <f>H102</f>
        <v>1500000</v>
      </c>
      <c r="J102" s="161"/>
      <c r="K102" s="157">
        <f>J102</f>
        <v>0</v>
      </c>
      <c r="L102" s="307">
        <f t="shared" si="67"/>
        <v>947000</v>
      </c>
      <c r="M102" s="274"/>
    </row>
    <row r="103" spans="1:13" s="168" customFormat="1" ht="31.5" hidden="1">
      <c r="A103" s="266" t="s">
        <v>684</v>
      </c>
      <c r="B103" s="453" t="s">
        <v>274</v>
      </c>
      <c r="C103" s="454"/>
      <c r="D103" s="454"/>
      <c r="E103" s="454"/>
      <c r="F103" s="149" t="s">
        <v>231</v>
      </c>
      <c r="G103" s="150">
        <f>G104+G108</f>
        <v>11010000</v>
      </c>
      <c r="H103" s="150">
        <f>H104+H108</f>
        <v>7335000</v>
      </c>
      <c r="I103" s="150">
        <f>I104+I108</f>
        <v>0</v>
      </c>
      <c r="J103" s="150">
        <f>J104+J108</f>
        <v>0</v>
      </c>
      <c r="K103" s="150">
        <f>K104+K108</f>
        <v>0</v>
      </c>
      <c r="L103" s="301">
        <f t="shared" si="67"/>
        <v>3675000</v>
      </c>
      <c r="M103" s="275"/>
    </row>
    <row r="104" spans="1:13" s="168" customFormat="1" ht="15.75" hidden="1">
      <c r="A104" s="266" t="s">
        <v>684</v>
      </c>
      <c r="B104" s="302" t="s">
        <v>274</v>
      </c>
      <c r="C104" s="215">
        <v>11</v>
      </c>
      <c r="D104" s="216" t="s">
        <v>28</v>
      </c>
      <c r="E104" s="225">
        <v>323</v>
      </c>
      <c r="F104" s="218"/>
      <c r="G104" s="219">
        <f t="shared" ref="G104" si="102">SUM(G105:G107)</f>
        <v>3300000</v>
      </c>
      <c r="H104" s="219">
        <f t="shared" ref="H104:J104" si="103">SUM(H105:H107)</f>
        <v>0</v>
      </c>
      <c r="I104" s="219">
        <f t="shared" ref="I104" si="104">SUM(I105:I107)</f>
        <v>0</v>
      </c>
      <c r="J104" s="219">
        <f t="shared" si="103"/>
        <v>0</v>
      </c>
      <c r="K104" s="219">
        <f t="shared" ref="K104" si="105">SUM(K105:K107)</f>
        <v>0</v>
      </c>
      <c r="L104" s="303">
        <f t="shared" si="67"/>
        <v>3300000</v>
      </c>
      <c r="M104" s="275"/>
    </row>
    <row r="105" spans="1:13" s="160" customFormat="1" hidden="1">
      <c r="A105" s="266" t="s">
        <v>684</v>
      </c>
      <c r="B105" s="304" t="s">
        <v>274</v>
      </c>
      <c r="C105" s="153">
        <v>11</v>
      </c>
      <c r="D105" s="154" t="s">
        <v>28</v>
      </c>
      <c r="E105" s="155">
        <v>3232</v>
      </c>
      <c r="F105" s="156" t="s">
        <v>118</v>
      </c>
      <c r="G105" s="159">
        <v>2500000</v>
      </c>
      <c r="H105" s="159"/>
      <c r="I105" s="157">
        <f t="shared" ref="I105:I107" si="106">H105</f>
        <v>0</v>
      </c>
      <c r="J105" s="159"/>
      <c r="K105" s="157">
        <f t="shared" ref="K105:K107" si="107">J105</f>
        <v>0</v>
      </c>
      <c r="L105" s="306">
        <f t="shared" si="67"/>
        <v>2500000</v>
      </c>
      <c r="M105" s="274"/>
    </row>
    <row r="106" spans="1:13" s="160" customFormat="1" hidden="1">
      <c r="A106" s="266" t="s">
        <v>684</v>
      </c>
      <c r="B106" s="304" t="s">
        <v>274</v>
      </c>
      <c r="C106" s="153">
        <v>11</v>
      </c>
      <c r="D106" s="154" t="s">
        <v>28</v>
      </c>
      <c r="E106" s="155">
        <v>3237</v>
      </c>
      <c r="F106" s="156" t="s">
        <v>36</v>
      </c>
      <c r="G106" s="159">
        <v>300000</v>
      </c>
      <c r="H106" s="159"/>
      <c r="I106" s="157">
        <f t="shared" si="106"/>
        <v>0</v>
      </c>
      <c r="J106" s="159"/>
      <c r="K106" s="157">
        <f t="shared" si="107"/>
        <v>0</v>
      </c>
      <c r="L106" s="306">
        <f t="shared" si="67"/>
        <v>300000</v>
      </c>
      <c r="M106" s="274"/>
    </row>
    <row r="107" spans="1:13" s="160" customFormat="1" hidden="1">
      <c r="A107" s="266" t="s">
        <v>684</v>
      </c>
      <c r="B107" s="304" t="s">
        <v>274</v>
      </c>
      <c r="C107" s="153">
        <v>11</v>
      </c>
      <c r="D107" s="154" t="s">
        <v>28</v>
      </c>
      <c r="E107" s="155">
        <v>3239</v>
      </c>
      <c r="F107" s="156" t="s">
        <v>41</v>
      </c>
      <c r="G107" s="159">
        <v>500000</v>
      </c>
      <c r="H107" s="159"/>
      <c r="I107" s="157">
        <f t="shared" si="106"/>
        <v>0</v>
      </c>
      <c r="J107" s="159"/>
      <c r="K107" s="157">
        <f t="shared" si="107"/>
        <v>0</v>
      </c>
      <c r="L107" s="306">
        <f t="shared" si="67"/>
        <v>500000</v>
      </c>
      <c r="M107" s="274"/>
    </row>
    <row r="108" spans="1:13" s="160" customFormat="1" ht="15.75" hidden="1">
      <c r="A108" s="266" t="s">
        <v>684</v>
      </c>
      <c r="B108" s="302" t="s">
        <v>274</v>
      </c>
      <c r="C108" s="215">
        <v>52</v>
      </c>
      <c r="D108" s="216" t="s">
        <v>28</v>
      </c>
      <c r="E108" s="217">
        <v>323</v>
      </c>
      <c r="F108" s="218"/>
      <c r="G108" s="219">
        <f>G109</f>
        <v>7710000</v>
      </c>
      <c r="H108" s="219">
        <f>H109</f>
        <v>7335000</v>
      </c>
      <c r="I108" s="219">
        <f>I109</f>
        <v>0</v>
      </c>
      <c r="J108" s="219">
        <f>J109</f>
        <v>0</v>
      </c>
      <c r="K108" s="219">
        <f>K109</f>
        <v>0</v>
      </c>
      <c r="L108" s="303">
        <f t="shared" si="67"/>
        <v>375000</v>
      </c>
      <c r="M108" s="274"/>
    </row>
    <row r="109" spans="1:13" s="160" customFormat="1" hidden="1">
      <c r="A109" s="266" t="s">
        <v>684</v>
      </c>
      <c r="B109" s="304" t="s">
        <v>274</v>
      </c>
      <c r="C109" s="153">
        <v>52</v>
      </c>
      <c r="D109" s="154" t="s">
        <v>28</v>
      </c>
      <c r="E109" s="155">
        <v>3239</v>
      </c>
      <c r="F109" s="156" t="s">
        <v>41</v>
      </c>
      <c r="G109" s="161">
        <v>7710000</v>
      </c>
      <c r="H109" s="161">
        <v>7335000</v>
      </c>
      <c r="I109" s="255"/>
      <c r="J109" s="161"/>
      <c r="K109" s="255"/>
      <c r="L109" s="307">
        <f t="shared" si="67"/>
        <v>375000</v>
      </c>
      <c r="M109" s="274"/>
    </row>
    <row r="110" spans="1:13" s="168" customFormat="1" ht="15.75" hidden="1">
      <c r="A110" s="266" t="s">
        <v>684</v>
      </c>
      <c r="B110" s="458" t="s">
        <v>591</v>
      </c>
      <c r="C110" s="459"/>
      <c r="D110" s="459"/>
      <c r="E110" s="459"/>
      <c r="F110" s="149" t="s">
        <v>428</v>
      </c>
      <c r="G110" s="150">
        <f t="shared" ref="G110" si="108">SUM(G114+G111)</f>
        <v>460000</v>
      </c>
      <c r="H110" s="150">
        <f t="shared" ref="H110:J110" si="109">SUM(H114+H111)</f>
        <v>445000</v>
      </c>
      <c r="I110" s="150">
        <f t="shared" ref="I110" si="110">SUM(I114+I111)</f>
        <v>445000</v>
      </c>
      <c r="J110" s="150">
        <f t="shared" si="109"/>
        <v>0</v>
      </c>
      <c r="K110" s="150">
        <f t="shared" ref="K110" si="111">SUM(K114+K111)</f>
        <v>0</v>
      </c>
      <c r="L110" s="301">
        <f t="shared" si="67"/>
        <v>15000</v>
      </c>
      <c r="M110" s="275"/>
    </row>
    <row r="111" spans="1:13" s="168" customFormat="1" ht="15.75" hidden="1">
      <c r="A111" s="266" t="s">
        <v>684</v>
      </c>
      <c r="B111" s="302" t="s">
        <v>591</v>
      </c>
      <c r="C111" s="198">
        <v>11</v>
      </c>
      <c r="D111" s="216" t="s">
        <v>18</v>
      </c>
      <c r="E111" s="225">
        <v>323</v>
      </c>
      <c r="F111" s="218"/>
      <c r="G111" s="219">
        <f t="shared" ref="G111" si="112">G113+G112</f>
        <v>310000</v>
      </c>
      <c r="H111" s="219">
        <f t="shared" ref="H111:J111" si="113">H113+H112</f>
        <v>300000</v>
      </c>
      <c r="I111" s="219">
        <f t="shared" ref="I111" si="114">I113+I112</f>
        <v>300000</v>
      </c>
      <c r="J111" s="219">
        <f t="shared" si="113"/>
        <v>0</v>
      </c>
      <c r="K111" s="219">
        <f t="shared" ref="K111" si="115">K113+K112</f>
        <v>0</v>
      </c>
      <c r="L111" s="303">
        <f t="shared" si="67"/>
        <v>10000</v>
      </c>
      <c r="M111" s="275"/>
    </row>
    <row r="112" spans="1:13" s="160" customFormat="1" hidden="1">
      <c r="A112" s="266" t="s">
        <v>684</v>
      </c>
      <c r="B112" s="304" t="s">
        <v>591</v>
      </c>
      <c r="C112" s="153">
        <v>11</v>
      </c>
      <c r="D112" s="154" t="s">
        <v>18</v>
      </c>
      <c r="E112" s="155">
        <v>3237</v>
      </c>
      <c r="F112" s="156" t="s">
        <v>36</v>
      </c>
      <c r="G112" s="159">
        <v>80000</v>
      </c>
      <c r="H112" s="159">
        <v>75000</v>
      </c>
      <c r="I112" s="157">
        <f t="shared" ref="I112:I113" si="116">H112</f>
        <v>75000</v>
      </c>
      <c r="J112" s="159"/>
      <c r="K112" s="157">
        <f t="shared" ref="K112:K113" si="117">J112</f>
        <v>0</v>
      </c>
      <c r="L112" s="306">
        <f t="shared" si="67"/>
        <v>5000</v>
      </c>
      <c r="M112" s="274"/>
    </row>
    <row r="113" spans="1:13" s="160" customFormat="1" hidden="1">
      <c r="A113" s="266" t="s">
        <v>684</v>
      </c>
      <c r="B113" s="304" t="s">
        <v>591</v>
      </c>
      <c r="C113" s="153">
        <v>11</v>
      </c>
      <c r="D113" s="154" t="s">
        <v>18</v>
      </c>
      <c r="E113" s="155">
        <v>3238</v>
      </c>
      <c r="F113" s="156" t="s">
        <v>122</v>
      </c>
      <c r="G113" s="159">
        <v>230000</v>
      </c>
      <c r="H113" s="159">
        <v>225000</v>
      </c>
      <c r="I113" s="157">
        <f t="shared" si="116"/>
        <v>225000</v>
      </c>
      <c r="J113" s="159"/>
      <c r="K113" s="157">
        <f t="shared" si="117"/>
        <v>0</v>
      </c>
      <c r="L113" s="306">
        <f t="shared" si="67"/>
        <v>5000</v>
      </c>
      <c r="M113" s="274"/>
    </row>
    <row r="114" spans="1:13" s="168" customFormat="1" ht="15.75" hidden="1">
      <c r="A114" s="266" t="s">
        <v>684</v>
      </c>
      <c r="B114" s="302" t="s">
        <v>591</v>
      </c>
      <c r="C114" s="198">
        <v>11</v>
      </c>
      <c r="D114" s="216" t="s">
        <v>18</v>
      </c>
      <c r="E114" s="225">
        <v>426</v>
      </c>
      <c r="F114" s="218"/>
      <c r="G114" s="219">
        <f t="shared" ref="G114" si="118">SUM(G115)</f>
        <v>150000</v>
      </c>
      <c r="H114" s="219">
        <f t="shared" ref="H114:K114" si="119">SUM(H115)</f>
        <v>145000</v>
      </c>
      <c r="I114" s="219">
        <f t="shared" si="119"/>
        <v>145000</v>
      </c>
      <c r="J114" s="219">
        <f t="shared" si="119"/>
        <v>0</v>
      </c>
      <c r="K114" s="219">
        <f t="shared" si="119"/>
        <v>0</v>
      </c>
      <c r="L114" s="303">
        <f t="shared" si="67"/>
        <v>5000</v>
      </c>
      <c r="M114" s="275"/>
    </row>
    <row r="115" spans="1:13" s="160" customFormat="1" hidden="1">
      <c r="A115" s="266" t="s">
        <v>684</v>
      </c>
      <c r="B115" s="304" t="s">
        <v>591</v>
      </c>
      <c r="C115" s="153">
        <v>11</v>
      </c>
      <c r="D115" s="154" t="s">
        <v>18</v>
      </c>
      <c r="E115" s="155">
        <v>4262</v>
      </c>
      <c r="F115" s="156" t="s">
        <v>135</v>
      </c>
      <c r="G115" s="159">
        <v>150000</v>
      </c>
      <c r="H115" s="159">
        <v>145000</v>
      </c>
      <c r="I115" s="157">
        <f>H115</f>
        <v>145000</v>
      </c>
      <c r="J115" s="159"/>
      <c r="K115" s="157">
        <f>J115</f>
        <v>0</v>
      </c>
      <c r="L115" s="306">
        <f t="shared" si="67"/>
        <v>5000</v>
      </c>
      <c r="M115" s="274"/>
    </row>
    <row r="116" spans="1:13" s="170" customFormat="1" ht="15.6" hidden="1" customHeight="1">
      <c r="A116" s="266" t="s">
        <v>684</v>
      </c>
      <c r="B116" s="468" t="s">
        <v>628</v>
      </c>
      <c r="C116" s="469"/>
      <c r="D116" s="469"/>
      <c r="E116" s="469"/>
      <c r="F116" s="469"/>
      <c r="G116" s="169">
        <f>G117+G248</f>
        <v>499675000</v>
      </c>
      <c r="H116" s="169">
        <f>H117+H248</f>
        <v>31237000</v>
      </c>
      <c r="I116" s="169">
        <f>I117+I248</f>
        <v>25412000</v>
      </c>
      <c r="J116" s="169">
        <f>J117+J248</f>
        <v>10541000</v>
      </c>
      <c r="K116" s="169">
        <f>K117+K248</f>
        <v>6304000</v>
      </c>
      <c r="L116" s="311">
        <f t="shared" si="67"/>
        <v>478979000</v>
      </c>
      <c r="M116" s="278"/>
    </row>
    <row r="117" spans="1:13" ht="15.6" hidden="1" customHeight="1">
      <c r="A117" s="266" t="s">
        <v>684</v>
      </c>
      <c r="B117" s="470" t="s">
        <v>387</v>
      </c>
      <c r="C117" s="471"/>
      <c r="D117" s="471"/>
      <c r="E117" s="471"/>
      <c r="F117" s="471"/>
      <c r="G117" s="148">
        <f>G118+G121+G124+G132+G135+G140+G155+G160+G163+G166+G169+G174+G179+G184+G189+G192+G195+G198+G201+G224+G227+G232+G235+G238+G243+G127+G143+G204</f>
        <v>376193000</v>
      </c>
      <c r="H117" s="148">
        <f>H118+H121+H124+H132+H135+H140+H155+H160+H163+H166+H169+H174+H179+H184+H189+H192+H195+H198+H201+H224+H227+H232+H235+H238+H243+H127+H143+H204</f>
        <v>16599000</v>
      </c>
      <c r="I117" s="148">
        <f>I118+I121+I124+I132+I135+I140+I155+I160+I163+I166+I169+I174+I179+I184+I189+I192+I195+I198+I201+I224+I227+I232+I235+I238+I243+I127+I143+I204</f>
        <v>16599000</v>
      </c>
      <c r="J117" s="148">
        <f>J118+J121+J124+J132+J135+J140+J155+J160+J163+J166+J169+J174+J179+J184+J189+J192+J195+J198+J201+J224+J227+J232+J235+J238+J243+J127+J143+J204</f>
        <v>5397000</v>
      </c>
      <c r="K117" s="148">
        <f>K118+K121+K124+K132+K135+K140+K155+K160+K163+K166+K169+K174+K179+K184+K189+K192+K195+K198+K201+K224+K227+K232+K235+K238+K243+K127+K143+K204</f>
        <v>5360000</v>
      </c>
      <c r="L117" s="300">
        <f t="shared" si="67"/>
        <v>364991000</v>
      </c>
      <c r="M117" s="273"/>
    </row>
    <row r="118" spans="1:13" s="151" customFormat="1" ht="47.25" hidden="1">
      <c r="A118" s="266" t="s">
        <v>684</v>
      </c>
      <c r="B118" s="453" t="s">
        <v>64</v>
      </c>
      <c r="C118" s="454"/>
      <c r="D118" s="454"/>
      <c r="E118" s="454"/>
      <c r="F118" s="149" t="s">
        <v>313</v>
      </c>
      <c r="G118" s="150">
        <f t="shared" ref="G118" si="120">SUM(G119)</f>
        <v>4750000</v>
      </c>
      <c r="H118" s="150">
        <f t="shared" ref="H118:K118" si="121">SUM(H119)</f>
        <v>944000</v>
      </c>
      <c r="I118" s="150">
        <f t="shared" si="121"/>
        <v>944000</v>
      </c>
      <c r="J118" s="150">
        <f t="shared" si="121"/>
        <v>0</v>
      </c>
      <c r="K118" s="150">
        <f t="shared" si="121"/>
        <v>0</v>
      </c>
      <c r="L118" s="301">
        <f t="shared" si="67"/>
        <v>3806000</v>
      </c>
      <c r="M118" s="272"/>
    </row>
    <row r="119" spans="1:13" s="151" customFormat="1" ht="15.75" hidden="1">
      <c r="A119" s="266" t="s">
        <v>684</v>
      </c>
      <c r="B119" s="302" t="s">
        <v>64</v>
      </c>
      <c r="C119" s="215">
        <v>11</v>
      </c>
      <c r="D119" s="216" t="s">
        <v>25</v>
      </c>
      <c r="E119" s="217">
        <v>382</v>
      </c>
      <c r="F119" s="218"/>
      <c r="G119" s="219">
        <f>SUM(G120)</f>
        <v>4750000</v>
      </c>
      <c r="H119" s="219">
        <f>SUM(H120)</f>
        <v>944000</v>
      </c>
      <c r="I119" s="219">
        <f>SUM(I120)</f>
        <v>944000</v>
      </c>
      <c r="J119" s="219">
        <f>SUM(J120)</f>
        <v>0</v>
      </c>
      <c r="K119" s="219">
        <f>SUM(K120)</f>
        <v>0</v>
      </c>
      <c r="L119" s="303">
        <f t="shared" si="67"/>
        <v>3806000</v>
      </c>
      <c r="M119" s="272"/>
    </row>
    <row r="120" spans="1:13" s="160" customFormat="1" ht="30" hidden="1">
      <c r="A120" s="266" t="s">
        <v>684</v>
      </c>
      <c r="B120" s="304" t="s">
        <v>64</v>
      </c>
      <c r="C120" s="153">
        <v>11</v>
      </c>
      <c r="D120" s="154" t="s">
        <v>25</v>
      </c>
      <c r="E120" s="155">
        <v>3821</v>
      </c>
      <c r="F120" s="156" t="s">
        <v>38</v>
      </c>
      <c r="G120" s="161">
        <v>4750000</v>
      </c>
      <c r="H120" s="161">
        <v>944000</v>
      </c>
      <c r="I120" s="157">
        <f>H120</f>
        <v>944000</v>
      </c>
      <c r="J120" s="161"/>
      <c r="K120" s="157">
        <f>J120</f>
        <v>0</v>
      </c>
      <c r="L120" s="307">
        <f t="shared" si="67"/>
        <v>3806000</v>
      </c>
      <c r="M120" s="274"/>
    </row>
    <row r="121" spans="1:13" s="168" customFormat="1" ht="47.25" hidden="1">
      <c r="A121" s="266" t="s">
        <v>684</v>
      </c>
      <c r="B121" s="453" t="s">
        <v>293</v>
      </c>
      <c r="C121" s="454"/>
      <c r="D121" s="454"/>
      <c r="E121" s="454"/>
      <c r="F121" s="149" t="s">
        <v>294</v>
      </c>
      <c r="G121" s="150">
        <f t="shared" ref="G121" si="122">SUM(G122)</f>
        <v>54000000</v>
      </c>
      <c r="H121" s="150">
        <f t="shared" ref="H121:K121" si="123">SUM(H122)</f>
        <v>1434000</v>
      </c>
      <c r="I121" s="150">
        <f t="shared" si="123"/>
        <v>1434000</v>
      </c>
      <c r="J121" s="150">
        <f t="shared" si="123"/>
        <v>0</v>
      </c>
      <c r="K121" s="150">
        <f t="shared" si="123"/>
        <v>0</v>
      </c>
      <c r="L121" s="301">
        <f t="shared" si="67"/>
        <v>52566000</v>
      </c>
      <c r="M121" s="275"/>
    </row>
    <row r="122" spans="1:13" s="168" customFormat="1" ht="15.75" hidden="1">
      <c r="A122" s="266" t="s">
        <v>684</v>
      </c>
      <c r="B122" s="302" t="s">
        <v>293</v>
      </c>
      <c r="C122" s="215">
        <v>11</v>
      </c>
      <c r="D122" s="216" t="s">
        <v>25</v>
      </c>
      <c r="E122" s="217">
        <v>381</v>
      </c>
      <c r="F122" s="218"/>
      <c r="G122" s="219">
        <f>SUM(G123)</f>
        <v>54000000</v>
      </c>
      <c r="H122" s="219">
        <f>SUM(H123)</f>
        <v>1434000</v>
      </c>
      <c r="I122" s="219">
        <f>SUM(I123)</f>
        <v>1434000</v>
      </c>
      <c r="J122" s="219">
        <f>SUM(J123)</f>
        <v>0</v>
      </c>
      <c r="K122" s="219">
        <f>SUM(K123)</f>
        <v>0</v>
      </c>
      <c r="L122" s="303">
        <f t="shared" si="67"/>
        <v>52566000</v>
      </c>
      <c r="M122" s="275"/>
    </row>
    <row r="123" spans="1:13" s="160" customFormat="1" hidden="1">
      <c r="A123" s="266" t="s">
        <v>684</v>
      </c>
      <c r="B123" s="304" t="s">
        <v>293</v>
      </c>
      <c r="C123" s="153">
        <v>11</v>
      </c>
      <c r="D123" s="154" t="s">
        <v>25</v>
      </c>
      <c r="E123" s="155">
        <v>3811</v>
      </c>
      <c r="F123" s="156" t="s">
        <v>141</v>
      </c>
      <c r="G123" s="161">
        <v>54000000</v>
      </c>
      <c r="H123" s="161">
        <v>1434000</v>
      </c>
      <c r="I123" s="157">
        <f>H123</f>
        <v>1434000</v>
      </c>
      <c r="J123" s="161"/>
      <c r="K123" s="157">
        <f>J123</f>
        <v>0</v>
      </c>
      <c r="L123" s="307">
        <f t="shared" si="67"/>
        <v>52566000</v>
      </c>
      <c r="M123" s="274"/>
    </row>
    <row r="124" spans="1:13" s="151" customFormat="1" ht="47.25" hidden="1">
      <c r="A124" s="266" t="s">
        <v>684</v>
      </c>
      <c r="B124" s="453" t="s">
        <v>162</v>
      </c>
      <c r="C124" s="454"/>
      <c r="D124" s="454"/>
      <c r="E124" s="454"/>
      <c r="F124" s="149" t="s">
        <v>84</v>
      </c>
      <c r="G124" s="150">
        <f t="shared" ref="G124:G125" si="124">SUM(G125)</f>
        <v>3000000</v>
      </c>
      <c r="H124" s="150">
        <f t="shared" ref="H124:K125" si="125">SUM(H125)</f>
        <v>0</v>
      </c>
      <c r="I124" s="150">
        <f t="shared" si="125"/>
        <v>0</v>
      </c>
      <c r="J124" s="150">
        <f t="shared" si="125"/>
        <v>0</v>
      </c>
      <c r="K124" s="150">
        <f t="shared" si="125"/>
        <v>0</v>
      </c>
      <c r="L124" s="301">
        <f t="shared" si="67"/>
        <v>3000000</v>
      </c>
      <c r="M124" s="272"/>
    </row>
    <row r="125" spans="1:13" s="151" customFormat="1" ht="15.75" hidden="1">
      <c r="A125" s="266" t="s">
        <v>684</v>
      </c>
      <c r="B125" s="302" t="s">
        <v>162</v>
      </c>
      <c r="C125" s="215">
        <v>11</v>
      </c>
      <c r="D125" s="226" t="s">
        <v>25</v>
      </c>
      <c r="E125" s="217">
        <v>381</v>
      </c>
      <c r="F125" s="218"/>
      <c r="G125" s="219">
        <f t="shared" si="124"/>
        <v>3000000</v>
      </c>
      <c r="H125" s="219">
        <f t="shared" si="125"/>
        <v>0</v>
      </c>
      <c r="I125" s="219">
        <f t="shared" si="125"/>
        <v>0</v>
      </c>
      <c r="J125" s="219">
        <f t="shared" si="125"/>
        <v>0</v>
      </c>
      <c r="K125" s="219">
        <f t="shared" si="125"/>
        <v>0</v>
      </c>
      <c r="L125" s="303">
        <f t="shared" si="67"/>
        <v>3000000</v>
      </c>
      <c r="M125" s="272"/>
    </row>
    <row r="126" spans="1:13" hidden="1">
      <c r="A126" s="266" t="s">
        <v>684</v>
      </c>
      <c r="B126" s="304" t="s">
        <v>162</v>
      </c>
      <c r="C126" s="153">
        <v>11</v>
      </c>
      <c r="D126" s="171" t="s">
        <v>25</v>
      </c>
      <c r="E126" s="155">
        <v>3811</v>
      </c>
      <c r="F126" s="156" t="s">
        <v>141</v>
      </c>
      <c r="G126" s="161">
        <v>3000000</v>
      </c>
      <c r="H126" s="161"/>
      <c r="I126" s="157">
        <f>H126</f>
        <v>0</v>
      </c>
      <c r="J126" s="161"/>
      <c r="K126" s="157">
        <f>J126</f>
        <v>0</v>
      </c>
      <c r="L126" s="307">
        <f t="shared" si="67"/>
        <v>3000000</v>
      </c>
      <c r="M126" s="273"/>
    </row>
    <row r="127" spans="1:13" s="151" customFormat="1" ht="63" hidden="1">
      <c r="A127" s="266" t="s">
        <v>684</v>
      </c>
      <c r="B127" s="453" t="s">
        <v>163</v>
      </c>
      <c r="C127" s="454"/>
      <c r="D127" s="454"/>
      <c r="E127" s="454"/>
      <c r="F127" s="149" t="s">
        <v>254</v>
      </c>
      <c r="G127" s="150">
        <f t="shared" ref="G127" si="126">G128+G130</f>
        <v>55750000</v>
      </c>
      <c r="H127" s="150">
        <f t="shared" ref="H127:J127" si="127">H128+H130</f>
        <v>0</v>
      </c>
      <c r="I127" s="150">
        <f t="shared" ref="I127" si="128">I128+I130</f>
        <v>0</v>
      </c>
      <c r="J127" s="150">
        <f t="shared" si="127"/>
        <v>0</v>
      </c>
      <c r="K127" s="150">
        <f t="shared" ref="K127" si="129">K128+K130</f>
        <v>0</v>
      </c>
      <c r="L127" s="301">
        <f t="shared" si="67"/>
        <v>55750000</v>
      </c>
      <c r="M127" s="272"/>
    </row>
    <row r="128" spans="1:13" s="151" customFormat="1" ht="15.75" hidden="1">
      <c r="A128" s="266" t="s">
        <v>684</v>
      </c>
      <c r="B128" s="302" t="s">
        <v>163</v>
      </c>
      <c r="C128" s="215">
        <v>11</v>
      </c>
      <c r="D128" s="226" t="s">
        <v>25</v>
      </c>
      <c r="E128" s="217">
        <v>381</v>
      </c>
      <c r="F128" s="218"/>
      <c r="G128" s="219">
        <f t="shared" ref="G128" si="130">SUM(G129)</f>
        <v>44750000</v>
      </c>
      <c r="H128" s="219">
        <f t="shared" ref="H128:K128" si="131">SUM(H129)</f>
        <v>0</v>
      </c>
      <c r="I128" s="219">
        <f t="shared" si="131"/>
        <v>0</v>
      </c>
      <c r="J128" s="219">
        <f t="shared" si="131"/>
        <v>0</v>
      </c>
      <c r="K128" s="219">
        <f t="shared" si="131"/>
        <v>0</v>
      </c>
      <c r="L128" s="303">
        <f t="shared" si="67"/>
        <v>44750000</v>
      </c>
      <c r="M128" s="272"/>
    </row>
    <row r="129" spans="1:13" hidden="1">
      <c r="A129" s="266" t="s">
        <v>684</v>
      </c>
      <c r="B129" s="304" t="s">
        <v>163</v>
      </c>
      <c r="C129" s="153">
        <v>11</v>
      </c>
      <c r="D129" s="171" t="s">
        <v>25</v>
      </c>
      <c r="E129" s="155">
        <v>3811</v>
      </c>
      <c r="F129" s="156" t="s">
        <v>141</v>
      </c>
      <c r="G129" s="172">
        <v>44750000</v>
      </c>
      <c r="H129" s="172"/>
      <c r="I129" s="157">
        <f>H129</f>
        <v>0</v>
      </c>
      <c r="J129" s="172"/>
      <c r="K129" s="157">
        <f>J129</f>
        <v>0</v>
      </c>
      <c r="L129" s="312">
        <f t="shared" si="67"/>
        <v>44750000</v>
      </c>
      <c r="M129" s="273"/>
    </row>
    <row r="130" spans="1:13" s="151" customFormat="1" ht="15.75" hidden="1">
      <c r="A130" s="266" t="s">
        <v>684</v>
      </c>
      <c r="B130" s="302" t="s">
        <v>163</v>
      </c>
      <c r="C130" s="215">
        <v>11</v>
      </c>
      <c r="D130" s="226" t="s">
        <v>25</v>
      </c>
      <c r="E130" s="217">
        <v>382</v>
      </c>
      <c r="F130" s="218"/>
      <c r="G130" s="227">
        <f t="shared" ref="G130" si="132">SUM(G131)</f>
        <v>11000000</v>
      </c>
      <c r="H130" s="227">
        <f t="shared" ref="H130:K130" si="133">SUM(H131)</f>
        <v>0</v>
      </c>
      <c r="I130" s="227">
        <f t="shared" si="133"/>
        <v>0</v>
      </c>
      <c r="J130" s="227">
        <f t="shared" si="133"/>
        <v>0</v>
      </c>
      <c r="K130" s="227">
        <f t="shared" si="133"/>
        <v>0</v>
      </c>
      <c r="L130" s="313">
        <f t="shared" si="67"/>
        <v>11000000</v>
      </c>
      <c r="M130" s="272"/>
    </row>
    <row r="131" spans="1:13" ht="30" hidden="1">
      <c r="A131" s="266" t="s">
        <v>684</v>
      </c>
      <c r="B131" s="304" t="s">
        <v>163</v>
      </c>
      <c r="C131" s="153">
        <v>11</v>
      </c>
      <c r="D131" s="171" t="s">
        <v>25</v>
      </c>
      <c r="E131" s="155">
        <v>3821</v>
      </c>
      <c r="F131" s="156" t="s">
        <v>38</v>
      </c>
      <c r="G131" s="172">
        <v>11000000</v>
      </c>
      <c r="H131" s="172"/>
      <c r="I131" s="157">
        <f>H131</f>
        <v>0</v>
      </c>
      <c r="J131" s="172"/>
      <c r="K131" s="157">
        <f>J131</f>
        <v>0</v>
      </c>
      <c r="L131" s="312">
        <f t="shared" ref="L131:L194" si="134">G131-H131+J131</f>
        <v>11000000</v>
      </c>
      <c r="M131" s="273"/>
    </row>
    <row r="132" spans="1:13" s="151" customFormat="1" ht="78.75" hidden="1">
      <c r="A132" s="266" t="s">
        <v>684</v>
      </c>
      <c r="B132" s="453" t="s">
        <v>167</v>
      </c>
      <c r="C132" s="454"/>
      <c r="D132" s="454"/>
      <c r="E132" s="454"/>
      <c r="F132" s="149" t="s">
        <v>314</v>
      </c>
      <c r="G132" s="150">
        <f t="shared" ref="G132:G133" si="135">SUM(G133)</f>
        <v>40400000</v>
      </c>
      <c r="H132" s="150">
        <f t="shared" ref="H132:K133" si="136">SUM(H133)</f>
        <v>0</v>
      </c>
      <c r="I132" s="150">
        <f t="shared" si="136"/>
        <v>0</v>
      </c>
      <c r="J132" s="150">
        <f t="shared" si="136"/>
        <v>5100000</v>
      </c>
      <c r="K132" s="150">
        <f t="shared" si="136"/>
        <v>5100000</v>
      </c>
      <c r="L132" s="301">
        <f t="shared" si="134"/>
        <v>45500000</v>
      </c>
      <c r="M132" s="272"/>
    </row>
    <row r="133" spans="1:13" s="151" customFormat="1" ht="15.75" hidden="1">
      <c r="A133" s="266" t="s">
        <v>684</v>
      </c>
      <c r="B133" s="302" t="s">
        <v>167</v>
      </c>
      <c r="C133" s="215">
        <v>11</v>
      </c>
      <c r="D133" s="226" t="s">
        <v>25</v>
      </c>
      <c r="E133" s="217">
        <v>382</v>
      </c>
      <c r="F133" s="218"/>
      <c r="G133" s="219">
        <f t="shared" si="135"/>
        <v>40400000</v>
      </c>
      <c r="H133" s="219">
        <f t="shared" si="136"/>
        <v>0</v>
      </c>
      <c r="I133" s="219">
        <f t="shared" si="136"/>
        <v>0</v>
      </c>
      <c r="J133" s="219">
        <f t="shared" si="136"/>
        <v>5100000</v>
      </c>
      <c r="K133" s="219">
        <f t="shared" si="136"/>
        <v>5100000</v>
      </c>
      <c r="L133" s="303">
        <f t="shared" si="134"/>
        <v>45500000</v>
      </c>
      <c r="M133" s="272"/>
    </row>
    <row r="134" spans="1:13" ht="33" hidden="1" customHeight="1">
      <c r="A134" s="266" t="s">
        <v>684</v>
      </c>
      <c r="B134" s="304" t="s">
        <v>167</v>
      </c>
      <c r="C134" s="153">
        <v>11</v>
      </c>
      <c r="D134" s="171" t="s">
        <v>25</v>
      </c>
      <c r="E134" s="155">
        <v>3821</v>
      </c>
      <c r="F134" s="156" t="s">
        <v>38</v>
      </c>
      <c r="G134" s="161">
        <v>40400000</v>
      </c>
      <c r="H134" s="161"/>
      <c r="I134" s="157">
        <f>H134</f>
        <v>0</v>
      </c>
      <c r="J134" s="161">
        <v>5100000</v>
      </c>
      <c r="K134" s="157">
        <f>J134</f>
        <v>5100000</v>
      </c>
      <c r="L134" s="307">
        <f t="shared" si="134"/>
        <v>45500000</v>
      </c>
      <c r="M134" s="273"/>
    </row>
    <row r="135" spans="1:13" s="168" customFormat="1" ht="31.5" hidden="1">
      <c r="A135" s="266" t="s">
        <v>684</v>
      </c>
      <c r="B135" s="472" t="s">
        <v>73</v>
      </c>
      <c r="C135" s="473"/>
      <c r="D135" s="473"/>
      <c r="E135" s="473"/>
      <c r="F135" s="261" t="s">
        <v>699</v>
      </c>
      <c r="G135" s="150">
        <f t="shared" ref="G135" si="137">G136+G138</f>
        <v>155150000</v>
      </c>
      <c r="H135" s="150">
        <f t="shared" ref="H135:J135" si="138">H136+H138</f>
        <v>8800000</v>
      </c>
      <c r="I135" s="150">
        <f t="shared" ref="I135" si="139">I136+I138</f>
        <v>8800000</v>
      </c>
      <c r="J135" s="150">
        <f t="shared" si="138"/>
        <v>0</v>
      </c>
      <c r="K135" s="150">
        <f t="shared" ref="K135" si="140">K136+K138</f>
        <v>0</v>
      </c>
      <c r="L135" s="301">
        <f t="shared" si="134"/>
        <v>146350000</v>
      </c>
      <c r="M135" s="275"/>
    </row>
    <row r="136" spans="1:13" s="168" customFormat="1" ht="15.75" hidden="1">
      <c r="A136" s="266" t="s">
        <v>684</v>
      </c>
      <c r="B136" s="302" t="s">
        <v>73</v>
      </c>
      <c r="C136" s="215">
        <v>11</v>
      </c>
      <c r="D136" s="226" t="s">
        <v>25</v>
      </c>
      <c r="E136" s="217">
        <v>381</v>
      </c>
      <c r="F136" s="218"/>
      <c r="G136" s="219">
        <f t="shared" ref="G136" si="141">SUM(G137)</f>
        <v>139000000</v>
      </c>
      <c r="H136" s="219">
        <f t="shared" ref="H136:K136" si="142">SUM(H137)</f>
        <v>2800000</v>
      </c>
      <c r="I136" s="219">
        <f t="shared" si="142"/>
        <v>2800000</v>
      </c>
      <c r="J136" s="219">
        <f t="shared" si="142"/>
        <v>0</v>
      </c>
      <c r="K136" s="219">
        <f t="shared" si="142"/>
        <v>0</v>
      </c>
      <c r="L136" s="303">
        <f t="shared" si="134"/>
        <v>136200000</v>
      </c>
      <c r="M136" s="275"/>
    </row>
    <row r="137" spans="1:13" s="160" customFormat="1" hidden="1">
      <c r="A137" s="266" t="s">
        <v>684</v>
      </c>
      <c r="B137" s="304" t="s">
        <v>73</v>
      </c>
      <c r="C137" s="153">
        <v>11</v>
      </c>
      <c r="D137" s="171" t="s">
        <v>25</v>
      </c>
      <c r="E137" s="155">
        <v>3811</v>
      </c>
      <c r="F137" s="156" t="s">
        <v>141</v>
      </c>
      <c r="G137" s="161">
        <v>139000000</v>
      </c>
      <c r="H137" s="161">
        <v>2800000</v>
      </c>
      <c r="I137" s="157">
        <f>H137</f>
        <v>2800000</v>
      </c>
      <c r="J137" s="161"/>
      <c r="K137" s="157">
        <f>J137</f>
        <v>0</v>
      </c>
      <c r="L137" s="307">
        <f t="shared" si="134"/>
        <v>136200000</v>
      </c>
      <c r="M137" s="274"/>
    </row>
    <row r="138" spans="1:13" s="168" customFormat="1" ht="15.75" hidden="1">
      <c r="A138" s="266" t="s">
        <v>684</v>
      </c>
      <c r="B138" s="302" t="s">
        <v>73</v>
      </c>
      <c r="C138" s="215">
        <v>11</v>
      </c>
      <c r="D138" s="226" t="s">
        <v>25</v>
      </c>
      <c r="E138" s="217">
        <v>382</v>
      </c>
      <c r="F138" s="218"/>
      <c r="G138" s="219">
        <f t="shared" ref="G138" si="143">SUM(G139)</f>
        <v>16150000</v>
      </c>
      <c r="H138" s="219">
        <f t="shared" ref="H138:K138" si="144">SUM(H139)</f>
        <v>6000000</v>
      </c>
      <c r="I138" s="219">
        <f t="shared" si="144"/>
        <v>6000000</v>
      </c>
      <c r="J138" s="219">
        <f t="shared" si="144"/>
        <v>0</v>
      </c>
      <c r="K138" s="219">
        <f t="shared" si="144"/>
        <v>0</v>
      </c>
      <c r="L138" s="303">
        <f t="shared" si="134"/>
        <v>10150000</v>
      </c>
      <c r="M138" s="275"/>
    </row>
    <row r="139" spans="1:13" s="160" customFormat="1" ht="30" hidden="1">
      <c r="A139" s="266" t="s">
        <v>684</v>
      </c>
      <c r="B139" s="304" t="s">
        <v>73</v>
      </c>
      <c r="C139" s="153">
        <v>11</v>
      </c>
      <c r="D139" s="171" t="s">
        <v>25</v>
      </c>
      <c r="E139" s="173">
        <v>3821</v>
      </c>
      <c r="F139" s="156" t="s">
        <v>38</v>
      </c>
      <c r="G139" s="161">
        <v>16150000</v>
      </c>
      <c r="H139" s="161">
        <v>6000000</v>
      </c>
      <c r="I139" s="157">
        <f>H139</f>
        <v>6000000</v>
      </c>
      <c r="J139" s="161"/>
      <c r="K139" s="157">
        <f>J139</f>
        <v>0</v>
      </c>
      <c r="L139" s="307">
        <f t="shared" si="134"/>
        <v>10150000</v>
      </c>
      <c r="M139" s="274"/>
    </row>
    <row r="140" spans="1:13" ht="63" hidden="1">
      <c r="A140" s="266" t="s">
        <v>684</v>
      </c>
      <c r="B140" s="453" t="s">
        <v>164</v>
      </c>
      <c r="C140" s="454"/>
      <c r="D140" s="454"/>
      <c r="E140" s="454"/>
      <c r="F140" s="149" t="s">
        <v>343</v>
      </c>
      <c r="G140" s="150">
        <f t="shared" ref="G140:G141" si="145">SUM(G141)</f>
        <v>15000000</v>
      </c>
      <c r="H140" s="150">
        <f t="shared" ref="H140:K141" si="146">SUM(H141)</f>
        <v>0</v>
      </c>
      <c r="I140" s="150">
        <f t="shared" si="146"/>
        <v>0</v>
      </c>
      <c r="J140" s="150">
        <f t="shared" si="146"/>
        <v>0</v>
      </c>
      <c r="K140" s="150">
        <f t="shared" si="146"/>
        <v>0</v>
      </c>
      <c r="L140" s="301">
        <f t="shared" si="134"/>
        <v>15000000</v>
      </c>
      <c r="M140" s="273"/>
    </row>
    <row r="141" spans="1:13" s="151" customFormat="1" ht="15.75" hidden="1">
      <c r="A141" s="266" t="s">
        <v>684</v>
      </c>
      <c r="B141" s="302" t="s">
        <v>164</v>
      </c>
      <c r="C141" s="215">
        <v>11</v>
      </c>
      <c r="D141" s="226" t="s">
        <v>25</v>
      </c>
      <c r="E141" s="217">
        <v>381</v>
      </c>
      <c r="F141" s="218"/>
      <c r="G141" s="219">
        <f t="shared" si="145"/>
        <v>15000000</v>
      </c>
      <c r="H141" s="219">
        <f t="shared" si="146"/>
        <v>0</v>
      </c>
      <c r="I141" s="219">
        <f t="shared" si="146"/>
        <v>0</v>
      </c>
      <c r="J141" s="219">
        <f t="shared" si="146"/>
        <v>0</v>
      </c>
      <c r="K141" s="219">
        <f t="shared" si="146"/>
        <v>0</v>
      </c>
      <c r="L141" s="303">
        <f t="shared" si="134"/>
        <v>15000000</v>
      </c>
      <c r="M141" s="272"/>
    </row>
    <row r="142" spans="1:13" hidden="1">
      <c r="A142" s="266" t="s">
        <v>684</v>
      </c>
      <c r="B142" s="304" t="s">
        <v>164</v>
      </c>
      <c r="C142" s="153">
        <v>11</v>
      </c>
      <c r="D142" s="171" t="s">
        <v>25</v>
      </c>
      <c r="E142" s="173">
        <v>3811</v>
      </c>
      <c r="F142" s="156" t="s">
        <v>141</v>
      </c>
      <c r="G142" s="161">
        <v>15000000</v>
      </c>
      <c r="H142" s="161"/>
      <c r="I142" s="157">
        <f>H142</f>
        <v>0</v>
      </c>
      <c r="J142" s="161"/>
      <c r="K142" s="157">
        <f>J142</f>
        <v>0</v>
      </c>
      <c r="L142" s="307">
        <f t="shared" si="134"/>
        <v>15000000</v>
      </c>
      <c r="M142" s="273"/>
    </row>
    <row r="143" spans="1:13" s="174" customFormat="1" ht="31.5" hidden="1">
      <c r="A143" s="266" t="s">
        <v>684</v>
      </c>
      <c r="B143" s="453" t="s">
        <v>65</v>
      </c>
      <c r="C143" s="454"/>
      <c r="D143" s="454"/>
      <c r="E143" s="454"/>
      <c r="F143" s="149" t="s">
        <v>255</v>
      </c>
      <c r="G143" s="150">
        <f>G144+G147+G149+G151+G153</f>
        <v>6200000</v>
      </c>
      <c r="H143" s="150">
        <f>H144+H147+H149+H151+H153</f>
        <v>2750000</v>
      </c>
      <c r="I143" s="150">
        <f>I144+I147+I149+I151+I153</f>
        <v>2750000</v>
      </c>
      <c r="J143" s="150">
        <f>J144+J147+J149+J151+J153</f>
        <v>100000</v>
      </c>
      <c r="K143" s="150">
        <f>K144+K147+K149+K151+K153</f>
        <v>100000</v>
      </c>
      <c r="L143" s="301">
        <f t="shared" si="134"/>
        <v>3550000</v>
      </c>
      <c r="M143" s="279"/>
    </row>
    <row r="144" spans="1:13" s="174" customFormat="1" ht="15.75" hidden="1">
      <c r="A144" s="266" t="s">
        <v>684</v>
      </c>
      <c r="B144" s="314" t="s">
        <v>65</v>
      </c>
      <c r="C144" s="215">
        <v>11</v>
      </c>
      <c r="D144" s="226" t="s">
        <v>25</v>
      </c>
      <c r="E144" s="217">
        <v>323</v>
      </c>
      <c r="F144" s="218"/>
      <c r="G144" s="219">
        <f>SUM(G145:G146)</f>
        <v>480000</v>
      </c>
      <c r="H144" s="219">
        <f>SUM(H145:H146)</f>
        <v>0</v>
      </c>
      <c r="I144" s="219">
        <f>SUM(I145:I146)</f>
        <v>0</v>
      </c>
      <c r="J144" s="219">
        <f>SUM(J145:J146)</f>
        <v>0</v>
      </c>
      <c r="K144" s="219">
        <f>SUM(K145:K146)</f>
        <v>0</v>
      </c>
      <c r="L144" s="303">
        <f t="shared" si="134"/>
        <v>480000</v>
      </c>
      <c r="M144" s="279"/>
    </row>
    <row r="145" spans="1:13" hidden="1">
      <c r="A145" s="266" t="s">
        <v>684</v>
      </c>
      <c r="B145" s="315" t="s">
        <v>65</v>
      </c>
      <c r="C145" s="153">
        <v>11</v>
      </c>
      <c r="D145" s="171" t="s">
        <v>25</v>
      </c>
      <c r="E145" s="155">
        <v>3237</v>
      </c>
      <c r="F145" s="156" t="s">
        <v>36</v>
      </c>
      <c r="G145" s="159">
        <v>180000</v>
      </c>
      <c r="H145" s="159"/>
      <c r="I145" s="157">
        <f t="shared" ref="I145:I146" si="147">H145</f>
        <v>0</v>
      </c>
      <c r="J145" s="159"/>
      <c r="K145" s="157">
        <f t="shared" ref="K145:K146" si="148">J145</f>
        <v>0</v>
      </c>
      <c r="L145" s="306">
        <f t="shared" si="134"/>
        <v>180000</v>
      </c>
      <c r="M145" s="273"/>
    </row>
    <row r="146" spans="1:13" hidden="1">
      <c r="A146" s="266" t="s">
        <v>684</v>
      </c>
      <c r="B146" s="316" t="s">
        <v>65</v>
      </c>
      <c r="C146" s="163">
        <v>11</v>
      </c>
      <c r="D146" s="175" t="s">
        <v>25</v>
      </c>
      <c r="E146" s="165">
        <v>3238</v>
      </c>
      <c r="F146" s="156" t="s">
        <v>122</v>
      </c>
      <c r="G146" s="159">
        <v>300000</v>
      </c>
      <c r="H146" s="159"/>
      <c r="I146" s="157">
        <f t="shared" si="147"/>
        <v>0</v>
      </c>
      <c r="J146" s="159"/>
      <c r="K146" s="157">
        <f t="shared" si="148"/>
        <v>0</v>
      </c>
      <c r="L146" s="306">
        <f t="shared" si="134"/>
        <v>300000</v>
      </c>
      <c r="M146" s="273"/>
    </row>
    <row r="147" spans="1:13" s="151" customFormat="1" ht="15.75" hidden="1">
      <c r="A147" s="266" t="s">
        <v>684</v>
      </c>
      <c r="B147" s="314" t="s">
        <v>65</v>
      </c>
      <c r="C147" s="215">
        <v>11</v>
      </c>
      <c r="D147" s="226" t="s">
        <v>25</v>
      </c>
      <c r="E147" s="217">
        <v>363</v>
      </c>
      <c r="F147" s="218"/>
      <c r="G147" s="219">
        <f t="shared" ref="G147" si="149">SUM(G148)</f>
        <v>200000</v>
      </c>
      <c r="H147" s="219">
        <f t="shared" ref="H147:K147" si="150">SUM(H148)</f>
        <v>0</v>
      </c>
      <c r="I147" s="219">
        <f t="shared" si="150"/>
        <v>0</v>
      </c>
      <c r="J147" s="219">
        <f t="shared" si="150"/>
        <v>100000</v>
      </c>
      <c r="K147" s="219">
        <f t="shared" si="150"/>
        <v>100000</v>
      </c>
      <c r="L147" s="303">
        <f t="shared" si="134"/>
        <v>300000</v>
      </c>
      <c r="M147" s="272"/>
    </row>
    <row r="148" spans="1:13" hidden="1">
      <c r="A148" s="266" t="s">
        <v>684</v>
      </c>
      <c r="B148" s="315" t="s">
        <v>65</v>
      </c>
      <c r="C148" s="153">
        <v>11</v>
      </c>
      <c r="D148" s="171" t="s">
        <v>25</v>
      </c>
      <c r="E148" s="155">
        <v>3631</v>
      </c>
      <c r="F148" s="156" t="s">
        <v>233</v>
      </c>
      <c r="G148" s="161">
        <v>200000</v>
      </c>
      <c r="H148" s="161"/>
      <c r="I148" s="157">
        <f>H148</f>
        <v>0</v>
      </c>
      <c r="J148" s="161">
        <v>100000</v>
      </c>
      <c r="K148" s="157">
        <f>J148</f>
        <v>100000</v>
      </c>
      <c r="L148" s="307">
        <f t="shared" si="134"/>
        <v>300000</v>
      </c>
      <c r="M148" s="273"/>
    </row>
    <row r="149" spans="1:13" s="151" customFormat="1" ht="15.75" hidden="1">
      <c r="A149" s="266" t="s">
        <v>684</v>
      </c>
      <c r="B149" s="314" t="s">
        <v>65</v>
      </c>
      <c r="C149" s="215">
        <v>11</v>
      </c>
      <c r="D149" s="226" t="s">
        <v>25</v>
      </c>
      <c r="E149" s="217">
        <v>383</v>
      </c>
      <c r="F149" s="218"/>
      <c r="G149" s="219">
        <f t="shared" ref="G149" si="151">SUM(G150)</f>
        <v>4770000</v>
      </c>
      <c r="H149" s="219">
        <f t="shared" ref="H149:K149" si="152">SUM(H150)</f>
        <v>2500000</v>
      </c>
      <c r="I149" s="219">
        <f t="shared" si="152"/>
        <v>2500000</v>
      </c>
      <c r="J149" s="219">
        <f t="shared" si="152"/>
        <v>0</v>
      </c>
      <c r="K149" s="219">
        <f t="shared" si="152"/>
        <v>0</v>
      </c>
      <c r="L149" s="303">
        <f t="shared" si="134"/>
        <v>2270000</v>
      </c>
      <c r="M149" s="272"/>
    </row>
    <row r="150" spans="1:13" s="160" customFormat="1" hidden="1">
      <c r="A150" s="266" t="s">
        <v>684</v>
      </c>
      <c r="B150" s="315" t="s">
        <v>65</v>
      </c>
      <c r="C150" s="153">
        <v>11</v>
      </c>
      <c r="D150" s="171" t="s">
        <v>25</v>
      </c>
      <c r="E150" s="155">
        <v>3831</v>
      </c>
      <c r="F150" s="156" t="s">
        <v>295</v>
      </c>
      <c r="G150" s="161">
        <v>4770000</v>
      </c>
      <c r="H150" s="161">
        <v>2500000</v>
      </c>
      <c r="I150" s="157">
        <f>H150</f>
        <v>2500000</v>
      </c>
      <c r="J150" s="161"/>
      <c r="K150" s="157">
        <f>J150</f>
        <v>0</v>
      </c>
      <c r="L150" s="307">
        <f t="shared" si="134"/>
        <v>2270000</v>
      </c>
      <c r="M150" s="274"/>
    </row>
    <row r="151" spans="1:13" s="168" customFormat="1" ht="15.75" hidden="1">
      <c r="A151" s="266" t="s">
        <v>684</v>
      </c>
      <c r="B151" s="314" t="s">
        <v>65</v>
      </c>
      <c r="C151" s="215">
        <v>11</v>
      </c>
      <c r="D151" s="226" t="s">
        <v>25</v>
      </c>
      <c r="E151" s="217">
        <v>412</v>
      </c>
      <c r="F151" s="218"/>
      <c r="G151" s="219">
        <f t="shared" ref="G151" si="153">SUM(G152)</f>
        <v>250000</v>
      </c>
      <c r="H151" s="219">
        <f t="shared" ref="H151:K151" si="154">SUM(H152)</f>
        <v>250000</v>
      </c>
      <c r="I151" s="219">
        <f t="shared" si="154"/>
        <v>250000</v>
      </c>
      <c r="J151" s="219">
        <f t="shared" si="154"/>
        <v>0</v>
      </c>
      <c r="K151" s="219">
        <f t="shared" si="154"/>
        <v>0</v>
      </c>
      <c r="L151" s="303">
        <f t="shared" si="134"/>
        <v>0</v>
      </c>
      <c r="M151" s="275"/>
    </row>
    <row r="152" spans="1:13" s="160" customFormat="1" hidden="1">
      <c r="A152" s="266" t="s">
        <v>684</v>
      </c>
      <c r="B152" s="315" t="s">
        <v>65</v>
      </c>
      <c r="C152" s="153">
        <v>11</v>
      </c>
      <c r="D152" s="171" t="s">
        <v>25</v>
      </c>
      <c r="E152" s="155">
        <v>4126</v>
      </c>
      <c r="F152" s="176" t="s">
        <v>4</v>
      </c>
      <c r="G152" s="161">
        <v>250000</v>
      </c>
      <c r="H152" s="161">
        <v>250000</v>
      </c>
      <c r="I152" s="157">
        <f>H152</f>
        <v>250000</v>
      </c>
      <c r="J152" s="161"/>
      <c r="K152" s="157">
        <f>J152</f>
        <v>0</v>
      </c>
      <c r="L152" s="307">
        <f t="shared" si="134"/>
        <v>0</v>
      </c>
      <c r="M152" s="274"/>
    </row>
    <row r="153" spans="1:13" s="160" customFormat="1" ht="15.75" hidden="1">
      <c r="A153" s="266" t="s">
        <v>684</v>
      </c>
      <c r="B153" s="317" t="s">
        <v>65</v>
      </c>
      <c r="C153" s="221">
        <v>11</v>
      </c>
      <c r="D153" s="228" t="s">
        <v>25</v>
      </c>
      <c r="E153" s="223">
        <v>426</v>
      </c>
      <c r="F153" s="176"/>
      <c r="G153" s="219">
        <f>G154</f>
        <v>500000</v>
      </c>
      <c r="H153" s="219">
        <f>H154</f>
        <v>0</v>
      </c>
      <c r="I153" s="219">
        <f>I154</f>
        <v>0</v>
      </c>
      <c r="J153" s="219">
        <f>J154</f>
        <v>0</v>
      </c>
      <c r="K153" s="219">
        <f>K154</f>
        <v>0</v>
      </c>
      <c r="L153" s="303">
        <f t="shared" si="134"/>
        <v>500000</v>
      </c>
      <c r="M153" s="274"/>
    </row>
    <row r="154" spans="1:13" s="160" customFormat="1" hidden="1">
      <c r="A154" s="266" t="s">
        <v>684</v>
      </c>
      <c r="B154" s="316" t="s">
        <v>65</v>
      </c>
      <c r="C154" s="163">
        <v>11</v>
      </c>
      <c r="D154" s="175" t="s">
        <v>25</v>
      </c>
      <c r="E154" s="165">
        <v>4262</v>
      </c>
      <c r="F154" s="156" t="s">
        <v>135</v>
      </c>
      <c r="G154" s="161">
        <v>500000</v>
      </c>
      <c r="H154" s="161"/>
      <c r="I154" s="157">
        <f>H154</f>
        <v>0</v>
      </c>
      <c r="J154" s="161"/>
      <c r="K154" s="157">
        <f>J154</f>
        <v>0</v>
      </c>
      <c r="L154" s="307">
        <f t="shared" si="134"/>
        <v>500000</v>
      </c>
      <c r="M154" s="274"/>
    </row>
    <row r="155" spans="1:13" s="151" customFormat="1" ht="15.75" hidden="1">
      <c r="A155" s="266" t="s">
        <v>684</v>
      </c>
      <c r="B155" s="453" t="s">
        <v>33</v>
      </c>
      <c r="C155" s="454"/>
      <c r="D155" s="454"/>
      <c r="E155" s="454"/>
      <c r="F155" s="149" t="s">
        <v>31</v>
      </c>
      <c r="G155" s="150">
        <f t="shared" ref="G155" si="155">SUM(G156+G158)</f>
        <v>500000</v>
      </c>
      <c r="H155" s="150">
        <f t="shared" ref="H155:J155" si="156">SUM(H156+H158)</f>
        <v>250000</v>
      </c>
      <c r="I155" s="150">
        <f t="shared" ref="I155" si="157">SUM(I156+I158)</f>
        <v>250000</v>
      </c>
      <c r="J155" s="150">
        <f t="shared" si="156"/>
        <v>0</v>
      </c>
      <c r="K155" s="150">
        <f t="shared" ref="K155" si="158">SUM(K156+K158)</f>
        <v>0</v>
      </c>
      <c r="L155" s="301">
        <f t="shared" si="134"/>
        <v>250000</v>
      </c>
      <c r="M155" s="272"/>
    </row>
    <row r="156" spans="1:13" s="151" customFormat="1" ht="15.75" hidden="1">
      <c r="A156" s="266" t="s">
        <v>684</v>
      </c>
      <c r="B156" s="302" t="s">
        <v>33</v>
      </c>
      <c r="C156" s="215">
        <v>11</v>
      </c>
      <c r="D156" s="226" t="s">
        <v>25</v>
      </c>
      <c r="E156" s="217">
        <v>323</v>
      </c>
      <c r="F156" s="218"/>
      <c r="G156" s="219">
        <f t="shared" ref="G156" si="159">SUM(G157)</f>
        <v>250000</v>
      </c>
      <c r="H156" s="219">
        <f t="shared" ref="H156:K156" si="160">SUM(H157)</f>
        <v>0</v>
      </c>
      <c r="I156" s="219">
        <f t="shared" si="160"/>
        <v>0</v>
      </c>
      <c r="J156" s="219">
        <f t="shared" si="160"/>
        <v>0</v>
      </c>
      <c r="K156" s="219">
        <f t="shared" si="160"/>
        <v>0</v>
      </c>
      <c r="L156" s="303">
        <f t="shared" si="134"/>
        <v>250000</v>
      </c>
      <c r="M156" s="272"/>
    </row>
    <row r="157" spans="1:13" s="160" customFormat="1" hidden="1">
      <c r="A157" s="266" t="s">
        <v>684</v>
      </c>
      <c r="B157" s="304" t="s">
        <v>33</v>
      </c>
      <c r="C157" s="153">
        <v>11</v>
      </c>
      <c r="D157" s="171" t="s">
        <v>25</v>
      </c>
      <c r="E157" s="155">
        <v>3237</v>
      </c>
      <c r="F157" s="156" t="s">
        <v>36</v>
      </c>
      <c r="G157" s="161">
        <v>250000</v>
      </c>
      <c r="H157" s="161"/>
      <c r="I157" s="157">
        <f>H157</f>
        <v>0</v>
      </c>
      <c r="J157" s="161"/>
      <c r="K157" s="157">
        <f>J157</f>
        <v>0</v>
      </c>
      <c r="L157" s="307">
        <f t="shared" si="134"/>
        <v>250000</v>
      </c>
      <c r="M157" s="274"/>
    </row>
    <row r="158" spans="1:13" s="168" customFormat="1" ht="15.75" hidden="1">
      <c r="A158" s="266" t="s">
        <v>684</v>
      </c>
      <c r="B158" s="302" t="s">
        <v>33</v>
      </c>
      <c r="C158" s="215">
        <v>11</v>
      </c>
      <c r="D158" s="226" t="s">
        <v>25</v>
      </c>
      <c r="E158" s="217">
        <v>412</v>
      </c>
      <c r="F158" s="218"/>
      <c r="G158" s="219">
        <f t="shared" ref="G158" si="161">G159</f>
        <v>250000</v>
      </c>
      <c r="H158" s="219">
        <f t="shared" ref="H158:K158" si="162">H159</f>
        <v>250000</v>
      </c>
      <c r="I158" s="219">
        <f t="shared" si="162"/>
        <v>250000</v>
      </c>
      <c r="J158" s="219">
        <f t="shared" si="162"/>
        <v>0</v>
      </c>
      <c r="K158" s="219">
        <f t="shared" si="162"/>
        <v>0</v>
      </c>
      <c r="L158" s="303">
        <f t="shared" si="134"/>
        <v>0</v>
      </c>
      <c r="M158" s="275"/>
    </row>
    <row r="159" spans="1:13" s="160" customFormat="1" hidden="1">
      <c r="A159" s="266" t="s">
        <v>684</v>
      </c>
      <c r="B159" s="304" t="s">
        <v>33</v>
      </c>
      <c r="C159" s="153">
        <v>11</v>
      </c>
      <c r="D159" s="171" t="s">
        <v>25</v>
      </c>
      <c r="E159" s="155">
        <v>4126</v>
      </c>
      <c r="F159" s="156" t="s">
        <v>4</v>
      </c>
      <c r="G159" s="161">
        <v>250000</v>
      </c>
      <c r="H159" s="161">
        <v>250000</v>
      </c>
      <c r="I159" s="157">
        <f>H159</f>
        <v>250000</v>
      </c>
      <c r="J159" s="161"/>
      <c r="K159" s="157">
        <f>J159</f>
        <v>0</v>
      </c>
      <c r="L159" s="307">
        <f t="shared" si="134"/>
        <v>0</v>
      </c>
      <c r="M159" s="274"/>
    </row>
    <row r="160" spans="1:13" s="168" customFormat="1" ht="47.25" hidden="1">
      <c r="A160" s="266" t="s">
        <v>684</v>
      </c>
      <c r="B160" s="453" t="s">
        <v>49</v>
      </c>
      <c r="C160" s="454"/>
      <c r="D160" s="454"/>
      <c r="E160" s="454"/>
      <c r="F160" s="149" t="s">
        <v>624</v>
      </c>
      <c r="G160" s="150">
        <f t="shared" ref="G160:G161" si="163">SUM(G161)</f>
        <v>4188000</v>
      </c>
      <c r="H160" s="150">
        <f t="shared" ref="H160:K161" si="164">SUM(H161)</f>
        <v>0</v>
      </c>
      <c r="I160" s="150">
        <f t="shared" si="164"/>
        <v>0</v>
      </c>
      <c r="J160" s="150">
        <f t="shared" si="164"/>
        <v>0</v>
      </c>
      <c r="K160" s="150">
        <f t="shared" si="164"/>
        <v>0</v>
      </c>
      <c r="L160" s="301">
        <f t="shared" si="134"/>
        <v>4188000</v>
      </c>
      <c r="M160" s="275"/>
    </row>
    <row r="161" spans="1:13" s="168" customFormat="1" ht="15.75" hidden="1">
      <c r="A161" s="266" t="s">
        <v>684</v>
      </c>
      <c r="B161" s="302" t="s">
        <v>49</v>
      </c>
      <c r="C161" s="215">
        <v>11</v>
      </c>
      <c r="D161" s="226" t="s">
        <v>25</v>
      </c>
      <c r="E161" s="217">
        <v>372</v>
      </c>
      <c r="F161" s="218"/>
      <c r="G161" s="219">
        <f t="shared" si="163"/>
        <v>4188000</v>
      </c>
      <c r="H161" s="219">
        <f t="shared" si="164"/>
        <v>0</v>
      </c>
      <c r="I161" s="219">
        <f t="shared" si="164"/>
        <v>0</v>
      </c>
      <c r="J161" s="219">
        <f t="shared" si="164"/>
        <v>0</v>
      </c>
      <c r="K161" s="219">
        <f t="shared" si="164"/>
        <v>0</v>
      </c>
      <c r="L161" s="303">
        <f t="shared" si="134"/>
        <v>4188000</v>
      </c>
      <c r="M161" s="275"/>
    </row>
    <row r="162" spans="1:13" hidden="1">
      <c r="A162" s="266" t="s">
        <v>684</v>
      </c>
      <c r="B162" s="304" t="s">
        <v>49</v>
      </c>
      <c r="C162" s="153">
        <v>11</v>
      </c>
      <c r="D162" s="171" t="s">
        <v>25</v>
      </c>
      <c r="E162" s="155">
        <v>3721</v>
      </c>
      <c r="F162" s="156" t="s">
        <v>149</v>
      </c>
      <c r="G162" s="159">
        <v>4188000</v>
      </c>
      <c r="H162" s="159"/>
      <c r="I162" s="157">
        <f>H162</f>
        <v>0</v>
      </c>
      <c r="J162" s="159"/>
      <c r="K162" s="157">
        <f>J162</f>
        <v>0</v>
      </c>
      <c r="L162" s="306">
        <f t="shared" si="134"/>
        <v>4188000</v>
      </c>
      <c r="M162" s="273"/>
    </row>
    <row r="163" spans="1:13" s="151" customFormat="1" ht="47.25" hidden="1">
      <c r="A163" s="266" t="s">
        <v>684</v>
      </c>
      <c r="B163" s="453" t="s">
        <v>638</v>
      </c>
      <c r="C163" s="454"/>
      <c r="D163" s="454"/>
      <c r="E163" s="454"/>
      <c r="F163" s="149" t="s">
        <v>625</v>
      </c>
      <c r="G163" s="150">
        <f t="shared" ref="G163:G164" si="165">G164</f>
        <v>2500000</v>
      </c>
      <c r="H163" s="150">
        <f t="shared" ref="H163:K164" si="166">H164</f>
        <v>0</v>
      </c>
      <c r="I163" s="150">
        <f t="shared" si="166"/>
        <v>0</v>
      </c>
      <c r="J163" s="150">
        <f t="shared" si="166"/>
        <v>0</v>
      </c>
      <c r="K163" s="150">
        <f t="shared" si="166"/>
        <v>0</v>
      </c>
      <c r="L163" s="301">
        <f t="shared" si="134"/>
        <v>2500000</v>
      </c>
      <c r="M163" s="272"/>
    </row>
    <row r="164" spans="1:13" s="151" customFormat="1" ht="15.75" hidden="1">
      <c r="A164" s="266" t="s">
        <v>684</v>
      </c>
      <c r="B164" s="314" t="s">
        <v>639</v>
      </c>
      <c r="C164" s="215">
        <v>11</v>
      </c>
      <c r="D164" s="226" t="s">
        <v>25</v>
      </c>
      <c r="E164" s="217">
        <v>352</v>
      </c>
      <c r="F164" s="218"/>
      <c r="G164" s="219">
        <f t="shared" si="165"/>
        <v>2500000</v>
      </c>
      <c r="H164" s="219">
        <f t="shared" si="166"/>
        <v>0</v>
      </c>
      <c r="I164" s="219">
        <f t="shared" si="166"/>
        <v>0</v>
      </c>
      <c r="J164" s="219">
        <f t="shared" si="166"/>
        <v>0</v>
      </c>
      <c r="K164" s="219">
        <f t="shared" si="166"/>
        <v>0</v>
      </c>
      <c r="L164" s="303">
        <f t="shared" si="134"/>
        <v>2500000</v>
      </c>
      <c r="M164" s="272"/>
    </row>
    <row r="165" spans="1:13" ht="30" hidden="1">
      <c r="A165" s="266" t="s">
        <v>684</v>
      </c>
      <c r="B165" s="315" t="s">
        <v>639</v>
      </c>
      <c r="C165" s="153">
        <v>11</v>
      </c>
      <c r="D165" s="171" t="s">
        <v>25</v>
      </c>
      <c r="E165" s="155">
        <v>3522</v>
      </c>
      <c r="F165" s="156" t="s">
        <v>139</v>
      </c>
      <c r="G165" s="161">
        <v>2500000</v>
      </c>
      <c r="H165" s="161"/>
      <c r="I165" s="157">
        <f>H165</f>
        <v>0</v>
      </c>
      <c r="J165" s="161"/>
      <c r="K165" s="157">
        <f>J165</f>
        <v>0</v>
      </c>
      <c r="L165" s="307">
        <f t="shared" si="134"/>
        <v>2500000</v>
      </c>
      <c r="M165" s="273"/>
    </row>
    <row r="166" spans="1:13" s="151" customFormat="1" ht="31.5" hidden="1">
      <c r="A166" s="266" t="s">
        <v>684</v>
      </c>
      <c r="B166" s="453" t="s">
        <v>99</v>
      </c>
      <c r="C166" s="454"/>
      <c r="D166" s="454"/>
      <c r="E166" s="454"/>
      <c r="F166" s="149" t="s">
        <v>96</v>
      </c>
      <c r="G166" s="150">
        <f t="shared" ref="G166" si="167">G167</f>
        <v>2793000</v>
      </c>
      <c r="H166" s="150">
        <f t="shared" ref="H166:K166" si="168">H167</f>
        <v>0</v>
      </c>
      <c r="I166" s="150">
        <f t="shared" si="168"/>
        <v>0</v>
      </c>
      <c r="J166" s="150">
        <f t="shared" si="168"/>
        <v>0</v>
      </c>
      <c r="K166" s="150">
        <f t="shared" si="168"/>
        <v>0</v>
      </c>
      <c r="L166" s="301">
        <f t="shared" si="134"/>
        <v>2793000</v>
      </c>
      <c r="M166" s="272"/>
    </row>
    <row r="167" spans="1:13" s="151" customFormat="1" ht="15.75" hidden="1">
      <c r="A167" s="266" t="s">
        <v>684</v>
      </c>
      <c r="B167" s="302" t="s">
        <v>99</v>
      </c>
      <c r="C167" s="215">
        <v>11</v>
      </c>
      <c r="D167" s="226" t="s">
        <v>25</v>
      </c>
      <c r="E167" s="225">
        <v>323</v>
      </c>
      <c r="F167" s="229"/>
      <c r="G167" s="219">
        <f t="shared" ref="G167" si="169">SUM(G168:G168)</f>
        <v>2793000</v>
      </c>
      <c r="H167" s="219">
        <f t="shared" ref="H167:K167" si="170">SUM(H168:H168)</f>
        <v>0</v>
      </c>
      <c r="I167" s="219">
        <f t="shared" si="170"/>
        <v>0</v>
      </c>
      <c r="J167" s="219">
        <f t="shared" si="170"/>
        <v>0</v>
      </c>
      <c r="K167" s="219">
        <f t="shared" si="170"/>
        <v>0</v>
      </c>
      <c r="L167" s="303">
        <f t="shared" si="134"/>
        <v>2793000</v>
      </c>
      <c r="M167" s="272"/>
    </row>
    <row r="168" spans="1:13" hidden="1">
      <c r="A168" s="266" t="s">
        <v>684</v>
      </c>
      <c r="B168" s="304" t="s">
        <v>99</v>
      </c>
      <c r="C168" s="153">
        <v>11</v>
      </c>
      <c r="D168" s="171" t="s">
        <v>25</v>
      </c>
      <c r="E168" s="173">
        <v>3232</v>
      </c>
      <c r="F168" s="156" t="s">
        <v>118</v>
      </c>
      <c r="G168" s="161">
        <v>2793000</v>
      </c>
      <c r="H168" s="161"/>
      <c r="I168" s="157">
        <f>H168</f>
        <v>0</v>
      </c>
      <c r="J168" s="161"/>
      <c r="K168" s="157">
        <f>J168</f>
        <v>0</v>
      </c>
      <c r="L168" s="307">
        <f t="shared" si="134"/>
        <v>2793000</v>
      </c>
      <c r="M168" s="273"/>
    </row>
    <row r="169" spans="1:13" s="151" customFormat="1" ht="63" hidden="1">
      <c r="A169" s="266" t="s">
        <v>684</v>
      </c>
      <c r="B169" s="453" t="s">
        <v>273</v>
      </c>
      <c r="C169" s="454"/>
      <c r="D169" s="454"/>
      <c r="E169" s="454"/>
      <c r="F169" s="149" t="s">
        <v>243</v>
      </c>
      <c r="G169" s="150">
        <f t="shared" ref="G169" si="171">G170+G172</f>
        <v>6960000</v>
      </c>
      <c r="H169" s="150">
        <f t="shared" ref="H169:J169" si="172">H170+H172</f>
        <v>760000</v>
      </c>
      <c r="I169" s="150">
        <f t="shared" ref="I169" si="173">I170+I172</f>
        <v>760000</v>
      </c>
      <c r="J169" s="150">
        <f t="shared" si="172"/>
        <v>0</v>
      </c>
      <c r="K169" s="150">
        <f t="shared" ref="K169" si="174">K170+K172</f>
        <v>0</v>
      </c>
      <c r="L169" s="301">
        <f t="shared" si="134"/>
        <v>6200000</v>
      </c>
      <c r="M169" s="272"/>
    </row>
    <row r="170" spans="1:13" s="151" customFormat="1" ht="15.75" hidden="1">
      <c r="A170" s="266" t="s">
        <v>684</v>
      </c>
      <c r="B170" s="302" t="s">
        <v>273</v>
      </c>
      <c r="C170" s="215">
        <v>11</v>
      </c>
      <c r="D170" s="226" t="s">
        <v>25</v>
      </c>
      <c r="E170" s="225">
        <v>381</v>
      </c>
      <c r="F170" s="218"/>
      <c r="G170" s="219">
        <f t="shared" ref="G170" si="175">SUM(G171)</f>
        <v>6200000</v>
      </c>
      <c r="H170" s="219">
        <f t="shared" ref="H170:K170" si="176">SUM(H171)</f>
        <v>0</v>
      </c>
      <c r="I170" s="219">
        <f t="shared" si="176"/>
        <v>0</v>
      </c>
      <c r="J170" s="219">
        <f t="shared" si="176"/>
        <v>0</v>
      </c>
      <c r="K170" s="219">
        <f t="shared" si="176"/>
        <v>0</v>
      </c>
      <c r="L170" s="303">
        <f t="shared" si="134"/>
        <v>6200000</v>
      </c>
      <c r="M170" s="272"/>
    </row>
    <row r="171" spans="1:13" s="160" customFormat="1" hidden="1">
      <c r="A171" s="266" t="s">
        <v>684</v>
      </c>
      <c r="B171" s="304" t="s">
        <v>273</v>
      </c>
      <c r="C171" s="153">
        <v>11</v>
      </c>
      <c r="D171" s="171" t="s">
        <v>25</v>
      </c>
      <c r="E171" s="173">
        <v>3811</v>
      </c>
      <c r="F171" s="156" t="s">
        <v>141</v>
      </c>
      <c r="G171" s="161">
        <v>6200000</v>
      </c>
      <c r="H171" s="161"/>
      <c r="I171" s="157">
        <f>H171</f>
        <v>0</v>
      </c>
      <c r="J171" s="161"/>
      <c r="K171" s="157">
        <f>J171</f>
        <v>0</v>
      </c>
      <c r="L171" s="307">
        <f t="shared" si="134"/>
        <v>6200000</v>
      </c>
      <c r="M171" s="274"/>
    </row>
    <row r="172" spans="1:13" s="151" customFormat="1" ht="15.75" hidden="1">
      <c r="A172" s="266" t="s">
        <v>684</v>
      </c>
      <c r="B172" s="302" t="s">
        <v>273</v>
      </c>
      <c r="C172" s="215">
        <v>11</v>
      </c>
      <c r="D172" s="226" t="s">
        <v>25</v>
      </c>
      <c r="E172" s="225">
        <v>382</v>
      </c>
      <c r="F172" s="218"/>
      <c r="G172" s="219">
        <f t="shared" ref="G172" si="177">SUM(G173)</f>
        <v>760000</v>
      </c>
      <c r="H172" s="219">
        <f t="shared" ref="H172:K172" si="178">SUM(H173)</f>
        <v>760000</v>
      </c>
      <c r="I172" s="219">
        <f t="shared" si="178"/>
        <v>760000</v>
      </c>
      <c r="J172" s="219">
        <f t="shared" si="178"/>
        <v>0</v>
      </c>
      <c r="K172" s="219">
        <f t="shared" si="178"/>
        <v>0</v>
      </c>
      <c r="L172" s="303">
        <f t="shared" si="134"/>
        <v>0</v>
      </c>
      <c r="M172" s="272"/>
    </row>
    <row r="173" spans="1:13" s="160" customFormat="1" ht="30" hidden="1">
      <c r="A173" s="266" t="s">
        <v>684</v>
      </c>
      <c r="B173" s="304" t="s">
        <v>273</v>
      </c>
      <c r="C173" s="153">
        <v>11</v>
      </c>
      <c r="D173" s="171" t="s">
        <v>25</v>
      </c>
      <c r="E173" s="173">
        <v>3821</v>
      </c>
      <c r="F173" s="156" t="s">
        <v>38</v>
      </c>
      <c r="G173" s="161">
        <v>760000</v>
      </c>
      <c r="H173" s="161">
        <v>760000</v>
      </c>
      <c r="I173" s="157">
        <f>H173</f>
        <v>760000</v>
      </c>
      <c r="J173" s="161"/>
      <c r="K173" s="157">
        <f>J173</f>
        <v>0</v>
      </c>
      <c r="L173" s="307">
        <f t="shared" si="134"/>
        <v>0</v>
      </c>
      <c r="M173" s="274"/>
    </row>
    <row r="174" spans="1:13" ht="15.75" hidden="1">
      <c r="A174" s="266" t="s">
        <v>684</v>
      </c>
      <c r="B174" s="453" t="s">
        <v>607</v>
      </c>
      <c r="C174" s="454"/>
      <c r="D174" s="454"/>
      <c r="E174" s="454"/>
      <c r="F174" s="149" t="s">
        <v>608</v>
      </c>
      <c r="G174" s="150">
        <f>G177+G175</f>
        <v>300000</v>
      </c>
      <c r="H174" s="150">
        <f>H177+H175</f>
        <v>0</v>
      </c>
      <c r="I174" s="150">
        <f>I177+I175</f>
        <v>0</v>
      </c>
      <c r="J174" s="150">
        <f>J177+J175</f>
        <v>37000</v>
      </c>
      <c r="K174" s="150">
        <f>K177+K175</f>
        <v>0</v>
      </c>
      <c r="L174" s="301">
        <f t="shared" si="134"/>
        <v>337000</v>
      </c>
      <c r="M174" s="273"/>
    </row>
    <row r="175" spans="1:13" s="230" customFormat="1" ht="15.75" hidden="1">
      <c r="A175" s="266" t="s">
        <v>684</v>
      </c>
      <c r="B175" s="314" t="s">
        <v>607</v>
      </c>
      <c r="C175" s="215">
        <v>11</v>
      </c>
      <c r="D175" s="226" t="s">
        <v>25</v>
      </c>
      <c r="E175" s="225">
        <v>422</v>
      </c>
      <c r="F175" s="229"/>
      <c r="G175" s="219">
        <f t="shared" ref="G175" si="179">G176</f>
        <v>150000</v>
      </c>
      <c r="H175" s="219">
        <f t="shared" ref="H175:K175" si="180">H176</f>
        <v>0</v>
      </c>
      <c r="I175" s="219">
        <f t="shared" si="180"/>
        <v>0</v>
      </c>
      <c r="J175" s="219">
        <f t="shared" si="180"/>
        <v>0</v>
      </c>
      <c r="K175" s="219">
        <f t="shared" si="180"/>
        <v>0</v>
      </c>
      <c r="L175" s="303">
        <f t="shared" si="134"/>
        <v>150000</v>
      </c>
      <c r="M175" s="280"/>
    </row>
    <row r="176" spans="1:13" s="177" customFormat="1" hidden="1">
      <c r="A176" s="266" t="s">
        <v>684</v>
      </c>
      <c r="B176" s="315" t="s">
        <v>607</v>
      </c>
      <c r="C176" s="153">
        <v>11</v>
      </c>
      <c r="D176" s="171" t="s">
        <v>25</v>
      </c>
      <c r="E176" s="173">
        <v>4225</v>
      </c>
      <c r="F176" s="176" t="s">
        <v>134</v>
      </c>
      <c r="G176" s="161">
        <v>150000</v>
      </c>
      <c r="H176" s="161"/>
      <c r="I176" s="157">
        <f>H176</f>
        <v>0</v>
      </c>
      <c r="J176" s="161"/>
      <c r="K176" s="157">
        <f>J176</f>
        <v>0</v>
      </c>
      <c r="L176" s="307">
        <f t="shared" si="134"/>
        <v>150000</v>
      </c>
      <c r="M176" s="281"/>
    </row>
    <row r="177" spans="1:13" ht="15.75" hidden="1">
      <c r="A177" s="266" t="s">
        <v>684</v>
      </c>
      <c r="B177" s="314" t="s">
        <v>607</v>
      </c>
      <c r="C177" s="215">
        <v>51</v>
      </c>
      <c r="D177" s="226" t="s">
        <v>25</v>
      </c>
      <c r="E177" s="225">
        <v>422</v>
      </c>
      <c r="F177" s="229"/>
      <c r="G177" s="219">
        <f t="shared" ref="G177" si="181">G178</f>
        <v>150000</v>
      </c>
      <c r="H177" s="219">
        <f t="shared" ref="H177:K177" si="182">H178</f>
        <v>0</v>
      </c>
      <c r="I177" s="219">
        <f t="shared" si="182"/>
        <v>0</v>
      </c>
      <c r="J177" s="219">
        <f t="shared" si="182"/>
        <v>37000</v>
      </c>
      <c r="K177" s="219">
        <f t="shared" si="182"/>
        <v>0</v>
      </c>
      <c r="L177" s="303">
        <f t="shared" si="134"/>
        <v>187000</v>
      </c>
      <c r="M177" s="273"/>
    </row>
    <row r="178" spans="1:13" hidden="1">
      <c r="A178" s="266" t="s">
        <v>684</v>
      </c>
      <c r="B178" s="315" t="s">
        <v>607</v>
      </c>
      <c r="C178" s="153">
        <v>51</v>
      </c>
      <c r="D178" s="171" t="s">
        <v>25</v>
      </c>
      <c r="E178" s="173">
        <v>4225</v>
      </c>
      <c r="F178" s="176" t="s">
        <v>134</v>
      </c>
      <c r="G178" s="161">
        <v>150000</v>
      </c>
      <c r="H178" s="161"/>
      <c r="I178" s="255"/>
      <c r="J178" s="161">
        <v>37000</v>
      </c>
      <c r="K178" s="255"/>
      <c r="L178" s="307">
        <f t="shared" si="134"/>
        <v>187000</v>
      </c>
      <c r="M178" s="273"/>
    </row>
    <row r="179" spans="1:13" s="151" customFormat="1" ht="15.75" hidden="1">
      <c r="A179" s="266" t="s">
        <v>684</v>
      </c>
      <c r="B179" s="453" t="s">
        <v>335</v>
      </c>
      <c r="C179" s="454"/>
      <c r="D179" s="454"/>
      <c r="E179" s="454"/>
      <c r="F179" s="178" t="s">
        <v>330</v>
      </c>
      <c r="G179" s="150">
        <f>G180+G182</f>
        <v>820000</v>
      </c>
      <c r="H179" s="150">
        <f>H180+H182</f>
        <v>570000</v>
      </c>
      <c r="I179" s="150">
        <f>I180+I182</f>
        <v>570000</v>
      </c>
      <c r="J179" s="150">
        <f>J180+J182</f>
        <v>0</v>
      </c>
      <c r="K179" s="150">
        <f>K180+K182</f>
        <v>0</v>
      </c>
      <c r="L179" s="301">
        <f t="shared" si="134"/>
        <v>250000</v>
      </c>
      <c r="M179" s="272"/>
    </row>
    <row r="180" spans="1:13" s="151" customFormat="1" ht="15.75" hidden="1">
      <c r="A180" s="266" t="s">
        <v>684</v>
      </c>
      <c r="B180" s="314" t="s">
        <v>335</v>
      </c>
      <c r="C180" s="215">
        <v>11</v>
      </c>
      <c r="D180" s="226" t="s">
        <v>25</v>
      </c>
      <c r="E180" s="225">
        <v>323</v>
      </c>
      <c r="F180" s="229"/>
      <c r="G180" s="219">
        <f t="shared" ref="G180" si="183">SUM(G181)</f>
        <v>250000</v>
      </c>
      <c r="H180" s="219">
        <f t="shared" ref="H180:K180" si="184">SUM(H181)</f>
        <v>0</v>
      </c>
      <c r="I180" s="219">
        <f t="shared" si="184"/>
        <v>0</v>
      </c>
      <c r="J180" s="219">
        <f t="shared" si="184"/>
        <v>0</v>
      </c>
      <c r="K180" s="219">
        <f t="shared" si="184"/>
        <v>0</v>
      </c>
      <c r="L180" s="303">
        <f t="shared" si="134"/>
        <v>250000</v>
      </c>
      <c r="M180" s="272"/>
    </row>
    <row r="181" spans="1:13" s="160" customFormat="1" hidden="1">
      <c r="A181" s="266" t="s">
        <v>684</v>
      </c>
      <c r="B181" s="315" t="s">
        <v>335</v>
      </c>
      <c r="C181" s="153">
        <v>11</v>
      </c>
      <c r="D181" s="171" t="s">
        <v>25</v>
      </c>
      <c r="E181" s="173">
        <v>3237</v>
      </c>
      <c r="F181" s="176" t="s">
        <v>36</v>
      </c>
      <c r="G181" s="161">
        <v>250000</v>
      </c>
      <c r="H181" s="161"/>
      <c r="I181" s="157">
        <f>H181</f>
        <v>0</v>
      </c>
      <c r="J181" s="161"/>
      <c r="K181" s="157">
        <f>J181</f>
        <v>0</v>
      </c>
      <c r="L181" s="307">
        <f t="shared" si="134"/>
        <v>250000</v>
      </c>
      <c r="M181" s="274"/>
    </row>
    <row r="182" spans="1:13" s="160" customFormat="1" ht="15.75" hidden="1">
      <c r="A182" s="266" t="s">
        <v>684</v>
      </c>
      <c r="B182" s="317" t="s">
        <v>335</v>
      </c>
      <c r="C182" s="221">
        <v>11</v>
      </c>
      <c r="D182" s="228" t="s">
        <v>25</v>
      </c>
      <c r="E182" s="231">
        <v>412</v>
      </c>
      <c r="F182" s="176"/>
      <c r="G182" s="219">
        <f>G183</f>
        <v>570000</v>
      </c>
      <c r="H182" s="219">
        <f>H183</f>
        <v>570000</v>
      </c>
      <c r="I182" s="219">
        <f>I183</f>
        <v>570000</v>
      </c>
      <c r="J182" s="219">
        <f>J183</f>
        <v>0</v>
      </c>
      <c r="K182" s="219">
        <f>K183</f>
        <v>0</v>
      </c>
      <c r="L182" s="303">
        <f t="shared" si="134"/>
        <v>0</v>
      </c>
      <c r="M182" s="274"/>
    </row>
    <row r="183" spans="1:13" s="160" customFormat="1" hidden="1">
      <c r="A183" s="266" t="s">
        <v>684</v>
      </c>
      <c r="B183" s="316" t="s">
        <v>335</v>
      </c>
      <c r="C183" s="163">
        <v>11</v>
      </c>
      <c r="D183" s="175" t="s">
        <v>25</v>
      </c>
      <c r="E183" s="179">
        <v>4126</v>
      </c>
      <c r="F183" s="176" t="s">
        <v>4</v>
      </c>
      <c r="G183" s="161">
        <v>570000</v>
      </c>
      <c r="H183" s="161">
        <v>570000</v>
      </c>
      <c r="I183" s="157">
        <f>H183</f>
        <v>570000</v>
      </c>
      <c r="J183" s="161"/>
      <c r="K183" s="157">
        <f>J183</f>
        <v>0</v>
      </c>
      <c r="L183" s="307">
        <f t="shared" si="134"/>
        <v>0</v>
      </c>
      <c r="M183" s="274"/>
    </row>
    <row r="184" spans="1:13" s="151" customFormat="1" ht="31.5" hidden="1">
      <c r="A184" s="266" t="s">
        <v>684</v>
      </c>
      <c r="B184" s="453" t="s">
        <v>606</v>
      </c>
      <c r="C184" s="454"/>
      <c r="D184" s="454"/>
      <c r="E184" s="454"/>
      <c r="F184" s="149" t="s">
        <v>609</v>
      </c>
      <c r="G184" s="150">
        <f t="shared" ref="G184" si="185">G187+G185</f>
        <v>710000</v>
      </c>
      <c r="H184" s="150">
        <f t="shared" ref="H184:J184" si="186">H187+H185</f>
        <v>100000</v>
      </c>
      <c r="I184" s="150">
        <f t="shared" ref="I184" si="187">I187+I185</f>
        <v>100000</v>
      </c>
      <c r="J184" s="150">
        <f t="shared" si="186"/>
        <v>0</v>
      </c>
      <c r="K184" s="150">
        <f t="shared" ref="K184" si="188">K187+K185</f>
        <v>0</v>
      </c>
      <c r="L184" s="301">
        <f t="shared" si="134"/>
        <v>610000</v>
      </c>
      <c r="M184" s="272"/>
    </row>
    <row r="185" spans="1:13" s="151" customFormat="1" ht="15.75" hidden="1">
      <c r="A185" s="266" t="s">
        <v>684</v>
      </c>
      <c r="B185" s="314" t="s">
        <v>606</v>
      </c>
      <c r="C185" s="215">
        <v>11</v>
      </c>
      <c r="D185" s="226" t="s">
        <v>25</v>
      </c>
      <c r="E185" s="217">
        <v>324</v>
      </c>
      <c r="F185" s="218"/>
      <c r="G185" s="219">
        <f t="shared" ref="G185" si="189">G186</f>
        <v>5000</v>
      </c>
      <c r="H185" s="219">
        <f t="shared" ref="H185:K185" si="190">H186</f>
        <v>0</v>
      </c>
      <c r="I185" s="219">
        <f t="shared" si="190"/>
        <v>0</v>
      </c>
      <c r="J185" s="219">
        <f t="shared" si="190"/>
        <v>0</v>
      </c>
      <c r="K185" s="219">
        <f t="shared" si="190"/>
        <v>0</v>
      </c>
      <c r="L185" s="303">
        <f t="shared" si="134"/>
        <v>5000</v>
      </c>
      <c r="M185" s="272"/>
    </row>
    <row r="186" spans="1:13" ht="30" hidden="1">
      <c r="A186" s="266" t="s">
        <v>684</v>
      </c>
      <c r="B186" s="315" t="s">
        <v>606</v>
      </c>
      <c r="C186" s="153">
        <v>11</v>
      </c>
      <c r="D186" s="171" t="s">
        <v>25</v>
      </c>
      <c r="E186" s="155">
        <v>3241</v>
      </c>
      <c r="F186" s="156" t="s">
        <v>236</v>
      </c>
      <c r="G186" s="161">
        <v>5000</v>
      </c>
      <c r="H186" s="161"/>
      <c r="I186" s="157">
        <f>H186</f>
        <v>0</v>
      </c>
      <c r="J186" s="161"/>
      <c r="K186" s="157">
        <f>J186</f>
        <v>0</v>
      </c>
      <c r="L186" s="307">
        <f t="shared" si="134"/>
        <v>5000</v>
      </c>
      <c r="M186" s="273"/>
    </row>
    <row r="187" spans="1:13" s="151" customFormat="1" ht="15.75" hidden="1">
      <c r="A187" s="266" t="s">
        <v>684</v>
      </c>
      <c r="B187" s="314" t="s">
        <v>606</v>
      </c>
      <c r="C187" s="215">
        <v>11</v>
      </c>
      <c r="D187" s="226" t="s">
        <v>25</v>
      </c>
      <c r="E187" s="217">
        <v>329</v>
      </c>
      <c r="F187" s="218"/>
      <c r="G187" s="219">
        <f t="shared" ref="G187" si="191">SUM(G188:G188)</f>
        <v>705000</v>
      </c>
      <c r="H187" s="219">
        <f t="shared" ref="H187:K187" si="192">SUM(H188:H188)</f>
        <v>100000</v>
      </c>
      <c r="I187" s="219">
        <f t="shared" si="192"/>
        <v>100000</v>
      </c>
      <c r="J187" s="219">
        <f t="shared" si="192"/>
        <v>0</v>
      </c>
      <c r="K187" s="219">
        <f t="shared" si="192"/>
        <v>0</v>
      </c>
      <c r="L187" s="303">
        <f t="shared" si="134"/>
        <v>605000</v>
      </c>
      <c r="M187" s="272"/>
    </row>
    <row r="188" spans="1:13" s="160" customFormat="1" hidden="1">
      <c r="A188" s="266" t="s">
        <v>684</v>
      </c>
      <c r="B188" s="315" t="s">
        <v>606</v>
      </c>
      <c r="C188" s="153">
        <v>11</v>
      </c>
      <c r="D188" s="171" t="s">
        <v>25</v>
      </c>
      <c r="E188" s="155">
        <v>3294</v>
      </c>
      <c r="F188" s="156" t="s">
        <v>620</v>
      </c>
      <c r="G188" s="161">
        <v>705000</v>
      </c>
      <c r="H188" s="161">
        <v>100000</v>
      </c>
      <c r="I188" s="157">
        <f>H188</f>
        <v>100000</v>
      </c>
      <c r="J188" s="161"/>
      <c r="K188" s="157">
        <f>J188</f>
        <v>0</v>
      </c>
      <c r="L188" s="307">
        <f t="shared" si="134"/>
        <v>605000</v>
      </c>
      <c r="M188" s="274"/>
    </row>
    <row r="189" spans="1:13" s="151" customFormat="1" ht="31.5" hidden="1">
      <c r="A189" s="266" t="s">
        <v>684</v>
      </c>
      <c r="B189" s="453" t="s">
        <v>592</v>
      </c>
      <c r="C189" s="454"/>
      <c r="D189" s="454"/>
      <c r="E189" s="454"/>
      <c r="F189" s="149" t="s">
        <v>420</v>
      </c>
      <c r="G189" s="150">
        <f t="shared" ref="G189" si="193">SUM(G190)</f>
        <v>3000000</v>
      </c>
      <c r="H189" s="150">
        <f t="shared" ref="H189:K190" si="194">SUM(H190)</f>
        <v>0</v>
      </c>
      <c r="I189" s="150">
        <f t="shared" si="194"/>
        <v>0</v>
      </c>
      <c r="J189" s="150">
        <f t="shared" si="194"/>
        <v>0</v>
      </c>
      <c r="K189" s="150">
        <f t="shared" si="194"/>
        <v>0</v>
      </c>
      <c r="L189" s="301">
        <f t="shared" si="134"/>
        <v>3000000</v>
      </c>
      <c r="M189" s="272"/>
    </row>
    <row r="190" spans="1:13" s="151" customFormat="1" ht="15.75" hidden="1">
      <c r="A190" s="266" t="s">
        <v>684</v>
      </c>
      <c r="B190" s="314" t="s">
        <v>592</v>
      </c>
      <c r="C190" s="215">
        <v>11</v>
      </c>
      <c r="D190" s="226" t="s">
        <v>25</v>
      </c>
      <c r="E190" s="217">
        <v>382</v>
      </c>
      <c r="F190" s="218"/>
      <c r="G190" s="219">
        <f t="shared" ref="G190" si="195">SUM(G191)</f>
        <v>3000000</v>
      </c>
      <c r="H190" s="219">
        <f t="shared" si="194"/>
        <v>0</v>
      </c>
      <c r="I190" s="219">
        <f t="shared" si="194"/>
        <v>0</v>
      </c>
      <c r="J190" s="219">
        <f t="shared" si="194"/>
        <v>0</v>
      </c>
      <c r="K190" s="219">
        <f t="shared" si="194"/>
        <v>0</v>
      </c>
      <c r="L190" s="303">
        <f t="shared" si="134"/>
        <v>3000000</v>
      </c>
      <c r="M190" s="272"/>
    </row>
    <row r="191" spans="1:13" s="160" customFormat="1" ht="30" hidden="1">
      <c r="A191" s="266" t="s">
        <v>684</v>
      </c>
      <c r="B191" s="315" t="s">
        <v>592</v>
      </c>
      <c r="C191" s="153">
        <v>11</v>
      </c>
      <c r="D191" s="171" t="s">
        <v>25</v>
      </c>
      <c r="E191" s="155">
        <v>3821</v>
      </c>
      <c r="F191" s="156" t="s">
        <v>38</v>
      </c>
      <c r="G191" s="161">
        <v>3000000</v>
      </c>
      <c r="H191" s="161"/>
      <c r="I191" s="157">
        <f>H191</f>
        <v>0</v>
      </c>
      <c r="J191" s="161"/>
      <c r="K191" s="157">
        <f>J191</f>
        <v>0</v>
      </c>
      <c r="L191" s="307">
        <f t="shared" si="134"/>
        <v>3000000</v>
      </c>
      <c r="M191" s="274"/>
    </row>
    <row r="192" spans="1:13" ht="47.25" hidden="1">
      <c r="A192" s="266" t="s">
        <v>684</v>
      </c>
      <c r="B192" s="453" t="s">
        <v>88</v>
      </c>
      <c r="C192" s="454"/>
      <c r="D192" s="454"/>
      <c r="E192" s="454"/>
      <c r="F192" s="149" t="s">
        <v>216</v>
      </c>
      <c r="G192" s="150">
        <f t="shared" ref="G192" si="196">SUM(G193)</f>
        <v>300000</v>
      </c>
      <c r="H192" s="150">
        <f t="shared" ref="H192:K192" si="197">SUM(H193)</f>
        <v>0</v>
      </c>
      <c r="I192" s="150">
        <f t="shared" si="197"/>
        <v>0</v>
      </c>
      <c r="J192" s="150">
        <f t="shared" si="197"/>
        <v>0</v>
      </c>
      <c r="K192" s="150">
        <f t="shared" si="197"/>
        <v>0</v>
      </c>
      <c r="L192" s="301">
        <f t="shared" si="134"/>
        <v>300000</v>
      </c>
      <c r="M192" s="273"/>
    </row>
    <row r="193" spans="1:13" s="151" customFormat="1" ht="15.75" hidden="1">
      <c r="A193" s="266" t="s">
        <v>684</v>
      </c>
      <c r="B193" s="302" t="s">
        <v>88</v>
      </c>
      <c r="C193" s="215">
        <v>11</v>
      </c>
      <c r="D193" s="216" t="s">
        <v>25</v>
      </c>
      <c r="E193" s="217">
        <v>363</v>
      </c>
      <c r="F193" s="218"/>
      <c r="G193" s="219">
        <f>SUM(G194:G194)</f>
        <v>300000</v>
      </c>
      <c r="H193" s="219">
        <f>SUM(H194:H194)</f>
        <v>0</v>
      </c>
      <c r="I193" s="219">
        <f>SUM(I194:I194)</f>
        <v>0</v>
      </c>
      <c r="J193" s="219">
        <f>SUM(J194:J194)</f>
        <v>0</v>
      </c>
      <c r="K193" s="219">
        <f>SUM(K194:K194)</f>
        <v>0</v>
      </c>
      <c r="L193" s="303">
        <f t="shared" si="134"/>
        <v>300000</v>
      </c>
      <c r="M193" s="272"/>
    </row>
    <row r="194" spans="1:13" s="160" customFormat="1" hidden="1">
      <c r="A194" s="266" t="s">
        <v>684</v>
      </c>
      <c r="B194" s="304" t="s">
        <v>88</v>
      </c>
      <c r="C194" s="153">
        <v>11</v>
      </c>
      <c r="D194" s="154" t="s">
        <v>25</v>
      </c>
      <c r="E194" s="155">
        <v>3631</v>
      </c>
      <c r="F194" s="156" t="s">
        <v>233</v>
      </c>
      <c r="G194" s="161">
        <v>300000</v>
      </c>
      <c r="H194" s="161"/>
      <c r="I194" s="157">
        <f>H194</f>
        <v>0</v>
      </c>
      <c r="J194" s="161"/>
      <c r="K194" s="157">
        <f>J194</f>
        <v>0</v>
      </c>
      <c r="L194" s="307">
        <f t="shared" si="134"/>
        <v>300000</v>
      </c>
      <c r="M194" s="274"/>
    </row>
    <row r="195" spans="1:13" s="160" customFormat="1" ht="31.5" hidden="1">
      <c r="A195" s="266" t="s">
        <v>684</v>
      </c>
      <c r="B195" s="453" t="s">
        <v>168</v>
      </c>
      <c r="C195" s="454"/>
      <c r="D195" s="454"/>
      <c r="E195" s="454"/>
      <c r="F195" s="149" t="s">
        <v>550</v>
      </c>
      <c r="G195" s="150">
        <f t="shared" ref="G195" si="198">G196</f>
        <v>4000000</v>
      </c>
      <c r="H195" s="150">
        <f t="shared" ref="H195:K195" si="199">H196</f>
        <v>0</v>
      </c>
      <c r="I195" s="150">
        <f t="shared" si="199"/>
        <v>0</v>
      </c>
      <c r="J195" s="150">
        <f t="shared" si="199"/>
        <v>0</v>
      </c>
      <c r="K195" s="150">
        <f t="shared" si="199"/>
        <v>0</v>
      </c>
      <c r="L195" s="301">
        <f t="shared" ref="L195:L258" si="200">G195-H195+J195</f>
        <v>4000000</v>
      </c>
      <c r="M195" s="274"/>
    </row>
    <row r="196" spans="1:13" s="168" customFormat="1" ht="15.75" hidden="1">
      <c r="A196" s="266" t="s">
        <v>684</v>
      </c>
      <c r="B196" s="302" t="s">
        <v>168</v>
      </c>
      <c r="C196" s="215">
        <v>11</v>
      </c>
      <c r="D196" s="216" t="s">
        <v>25</v>
      </c>
      <c r="E196" s="217">
        <v>382</v>
      </c>
      <c r="F196" s="218"/>
      <c r="G196" s="219">
        <f t="shared" ref="G196" si="201">SUM(G197)</f>
        <v>4000000</v>
      </c>
      <c r="H196" s="219">
        <f t="shared" ref="H196:K196" si="202">SUM(H197)</f>
        <v>0</v>
      </c>
      <c r="I196" s="219">
        <f t="shared" si="202"/>
        <v>0</v>
      </c>
      <c r="J196" s="219">
        <f t="shared" si="202"/>
        <v>0</v>
      </c>
      <c r="K196" s="219">
        <f t="shared" si="202"/>
        <v>0</v>
      </c>
      <c r="L196" s="303">
        <f t="shared" si="200"/>
        <v>4000000</v>
      </c>
      <c r="M196" s="275"/>
    </row>
    <row r="197" spans="1:13" s="160" customFormat="1" ht="37.5" hidden="1" customHeight="1">
      <c r="A197" s="266" t="s">
        <v>684</v>
      </c>
      <c r="B197" s="304" t="s">
        <v>168</v>
      </c>
      <c r="C197" s="153">
        <v>11</v>
      </c>
      <c r="D197" s="154" t="s">
        <v>25</v>
      </c>
      <c r="E197" s="155">
        <v>3821</v>
      </c>
      <c r="F197" s="156" t="s">
        <v>38</v>
      </c>
      <c r="G197" s="161">
        <v>4000000</v>
      </c>
      <c r="H197" s="161"/>
      <c r="I197" s="157">
        <f>H197</f>
        <v>0</v>
      </c>
      <c r="J197" s="161"/>
      <c r="K197" s="157">
        <f>J197</f>
        <v>0</v>
      </c>
      <c r="L197" s="307">
        <f t="shared" si="200"/>
        <v>4000000</v>
      </c>
      <c r="M197" s="274"/>
    </row>
    <row r="198" spans="1:13" s="168" customFormat="1" ht="31.5" hidden="1">
      <c r="A198" s="266" t="s">
        <v>684</v>
      </c>
      <c r="B198" s="458" t="s">
        <v>593</v>
      </c>
      <c r="C198" s="459"/>
      <c r="D198" s="459"/>
      <c r="E198" s="459"/>
      <c r="F198" s="149" t="s">
        <v>594</v>
      </c>
      <c r="G198" s="150">
        <f t="shared" ref="G198:G199" si="203">G199</f>
        <v>9450000</v>
      </c>
      <c r="H198" s="150">
        <f t="shared" ref="H198:K199" si="204">H199</f>
        <v>0</v>
      </c>
      <c r="I198" s="150">
        <f t="shared" si="204"/>
        <v>0</v>
      </c>
      <c r="J198" s="150">
        <f t="shared" si="204"/>
        <v>0</v>
      </c>
      <c r="K198" s="150">
        <f t="shared" si="204"/>
        <v>0</v>
      </c>
      <c r="L198" s="301">
        <f t="shared" si="200"/>
        <v>9450000</v>
      </c>
      <c r="M198" s="275"/>
    </row>
    <row r="199" spans="1:13" s="168" customFormat="1" ht="15.75" hidden="1">
      <c r="A199" s="266" t="s">
        <v>684</v>
      </c>
      <c r="B199" s="302" t="s">
        <v>593</v>
      </c>
      <c r="C199" s="215">
        <v>11</v>
      </c>
      <c r="D199" s="216" t="s">
        <v>25</v>
      </c>
      <c r="E199" s="217">
        <v>381</v>
      </c>
      <c r="F199" s="218"/>
      <c r="G199" s="219">
        <f t="shared" si="203"/>
        <v>9450000</v>
      </c>
      <c r="H199" s="219">
        <f t="shared" si="204"/>
        <v>0</v>
      </c>
      <c r="I199" s="219">
        <f t="shared" si="204"/>
        <v>0</v>
      </c>
      <c r="J199" s="219">
        <f t="shared" si="204"/>
        <v>0</v>
      </c>
      <c r="K199" s="219">
        <f t="shared" si="204"/>
        <v>0</v>
      </c>
      <c r="L199" s="303">
        <f t="shared" si="200"/>
        <v>9450000</v>
      </c>
      <c r="M199" s="275"/>
    </row>
    <row r="200" spans="1:13" s="160" customFormat="1" hidden="1">
      <c r="A200" s="266" t="s">
        <v>684</v>
      </c>
      <c r="B200" s="304" t="s">
        <v>593</v>
      </c>
      <c r="C200" s="153">
        <v>11</v>
      </c>
      <c r="D200" s="154" t="s">
        <v>25</v>
      </c>
      <c r="E200" s="155">
        <v>3811</v>
      </c>
      <c r="F200" s="156" t="s">
        <v>141</v>
      </c>
      <c r="G200" s="161">
        <v>9450000</v>
      </c>
      <c r="H200" s="161"/>
      <c r="I200" s="157">
        <f>H200</f>
        <v>0</v>
      </c>
      <c r="J200" s="161"/>
      <c r="K200" s="157">
        <f>J200</f>
        <v>0</v>
      </c>
      <c r="L200" s="307">
        <f t="shared" si="200"/>
        <v>9450000</v>
      </c>
      <c r="M200" s="274"/>
    </row>
    <row r="201" spans="1:13" s="160" customFormat="1" ht="31.5" hidden="1">
      <c r="A201" s="266" t="s">
        <v>684</v>
      </c>
      <c r="B201" s="453" t="s">
        <v>692</v>
      </c>
      <c r="C201" s="454"/>
      <c r="D201" s="454"/>
      <c r="E201" s="454"/>
      <c r="F201" s="149" t="s">
        <v>230</v>
      </c>
      <c r="G201" s="150">
        <f t="shared" ref="G201:G202" si="205">SUM(G202)</f>
        <v>100000</v>
      </c>
      <c r="H201" s="150">
        <f t="shared" ref="H201:K202" si="206">SUM(H202)</f>
        <v>0</v>
      </c>
      <c r="I201" s="150">
        <f t="shared" si="206"/>
        <v>0</v>
      </c>
      <c r="J201" s="150">
        <f t="shared" si="206"/>
        <v>30000</v>
      </c>
      <c r="K201" s="150">
        <f t="shared" si="206"/>
        <v>30000</v>
      </c>
      <c r="L201" s="301">
        <f t="shared" si="200"/>
        <v>130000</v>
      </c>
      <c r="M201" s="274"/>
    </row>
    <row r="202" spans="1:13" s="168" customFormat="1" ht="15.75" hidden="1">
      <c r="A202" s="266" t="s">
        <v>684</v>
      </c>
      <c r="B202" s="314" t="s">
        <v>229</v>
      </c>
      <c r="C202" s="215">
        <v>11</v>
      </c>
      <c r="D202" s="216" t="s">
        <v>25</v>
      </c>
      <c r="E202" s="217">
        <v>352</v>
      </c>
      <c r="F202" s="218"/>
      <c r="G202" s="219">
        <f t="shared" si="205"/>
        <v>100000</v>
      </c>
      <c r="H202" s="219">
        <f t="shared" si="206"/>
        <v>0</v>
      </c>
      <c r="I202" s="219">
        <f t="shared" si="206"/>
        <v>0</v>
      </c>
      <c r="J202" s="219">
        <f t="shared" si="206"/>
        <v>30000</v>
      </c>
      <c r="K202" s="219">
        <f t="shared" si="206"/>
        <v>30000</v>
      </c>
      <c r="L202" s="303">
        <f t="shared" si="200"/>
        <v>130000</v>
      </c>
      <c r="M202" s="275"/>
    </row>
    <row r="203" spans="1:13" s="160" customFormat="1" ht="30" hidden="1">
      <c r="A203" s="266" t="s">
        <v>684</v>
      </c>
      <c r="B203" s="315" t="s">
        <v>229</v>
      </c>
      <c r="C203" s="153">
        <v>11</v>
      </c>
      <c r="D203" s="154" t="s">
        <v>25</v>
      </c>
      <c r="E203" s="155">
        <v>3522</v>
      </c>
      <c r="F203" s="156" t="s">
        <v>139</v>
      </c>
      <c r="G203" s="161">
        <v>100000</v>
      </c>
      <c r="H203" s="161"/>
      <c r="I203" s="157">
        <f>H203</f>
        <v>0</v>
      </c>
      <c r="J203" s="161">
        <v>30000</v>
      </c>
      <c r="K203" s="157">
        <f>J203</f>
        <v>30000</v>
      </c>
      <c r="L203" s="307">
        <f t="shared" si="200"/>
        <v>130000</v>
      </c>
      <c r="M203" s="274"/>
    </row>
    <row r="204" spans="1:13" s="160" customFormat="1" ht="15.75" hidden="1">
      <c r="A204" s="266" t="s">
        <v>684</v>
      </c>
      <c r="B204" s="453" t="s">
        <v>299</v>
      </c>
      <c r="C204" s="454"/>
      <c r="D204" s="454"/>
      <c r="E204" s="454"/>
      <c r="F204" s="149" t="s">
        <v>300</v>
      </c>
      <c r="G204" s="150">
        <f>G205+G207+G212+G218+G221</f>
        <v>2087000</v>
      </c>
      <c r="H204" s="150">
        <f>H205+H207+H212+H218+H221</f>
        <v>216000</v>
      </c>
      <c r="I204" s="150">
        <f>I205+I207+I212+I218+I221</f>
        <v>216000</v>
      </c>
      <c r="J204" s="150">
        <f>J205+J207+J212+J218+J221</f>
        <v>130000</v>
      </c>
      <c r="K204" s="150">
        <f>K205+K207+K212+K218+K221</f>
        <v>130000</v>
      </c>
      <c r="L204" s="301">
        <f t="shared" si="200"/>
        <v>2001000</v>
      </c>
      <c r="M204" s="274"/>
    </row>
    <row r="205" spans="1:13" s="168" customFormat="1" ht="15.75" hidden="1">
      <c r="A205" s="266" t="s">
        <v>684</v>
      </c>
      <c r="B205" s="314" t="s">
        <v>299</v>
      </c>
      <c r="C205" s="215">
        <v>11</v>
      </c>
      <c r="D205" s="226" t="s">
        <v>25</v>
      </c>
      <c r="E205" s="217">
        <v>321</v>
      </c>
      <c r="F205" s="218"/>
      <c r="G205" s="219">
        <f t="shared" ref="G205" si="207">SUM(G206)</f>
        <v>18000</v>
      </c>
      <c r="H205" s="219">
        <f t="shared" ref="H205:K205" si="208">SUM(H206)</f>
        <v>18000</v>
      </c>
      <c r="I205" s="219">
        <f t="shared" si="208"/>
        <v>18000</v>
      </c>
      <c r="J205" s="219">
        <f t="shared" si="208"/>
        <v>0</v>
      </c>
      <c r="K205" s="219">
        <f t="shared" si="208"/>
        <v>0</v>
      </c>
      <c r="L205" s="303">
        <f t="shared" si="200"/>
        <v>0</v>
      </c>
      <c r="M205" s="275"/>
    </row>
    <row r="206" spans="1:13" s="160" customFormat="1" hidden="1">
      <c r="A206" s="266" t="s">
        <v>684</v>
      </c>
      <c r="B206" s="315" t="s">
        <v>299</v>
      </c>
      <c r="C206" s="153">
        <v>11</v>
      </c>
      <c r="D206" s="171" t="s">
        <v>25</v>
      </c>
      <c r="E206" s="155">
        <v>3213</v>
      </c>
      <c r="F206" s="156" t="s">
        <v>143</v>
      </c>
      <c r="G206" s="161">
        <v>18000</v>
      </c>
      <c r="H206" s="161">
        <v>18000</v>
      </c>
      <c r="I206" s="157">
        <f>H206</f>
        <v>18000</v>
      </c>
      <c r="J206" s="161"/>
      <c r="K206" s="157">
        <f>J206</f>
        <v>0</v>
      </c>
      <c r="L206" s="307">
        <f t="shared" si="200"/>
        <v>0</v>
      </c>
      <c r="M206" s="274"/>
    </row>
    <row r="207" spans="1:13" s="168" customFormat="1" ht="15.75" hidden="1">
      <c r="A207" s="266" t="s">
        <v>684</v>
      </c>
      <c r="B207" s="314" t="s">
        <v>299</v>
      </c>
      <c r="C207" s="215">
        <v>11</v>
      </c>
      <c r="D207" s="226" t="s">
        <v>25</v>
      </c>
      <c r="E207" s="217">
        <v>322</v>
      </c>
      <c r="F207" s="218"/>
      <c r="G207" s="219">
        <f t="shared" ref="G207" si="209">SUM(G208:G211)</f>
        <v>285000</v>
      </c>
      <c r="H207" s="219">
        <f t="shared" ref="H207:J207" si="210">SUM(H208:H211)</f>
        <v>70000</v>
      </c>
      <c r="I207" s="219">
        <f t="shared" ref="I207" si="211">SUM(I208:I211)</f>
        <v>70000</v>
      </c>
      <c r="J207" s="219">
        <f t="shared" si="210"/>
        <v>0</v>
      </c>
      <c r="K207" s="219">
        <f t="shared" ref="K207" si="212">SUM(K208:K211)</f>
        <v>0</v>
      </c>
      <c r="L207" s="303">
        <f t="shared" si="200"/>
        <v>215000</v>
      </c>
      <c r="M207" s="275"/>
    </row>
    <row r="208" spans="1:13" s="160" customFormat="1" hidden="1">
      <c r="A208" s="266" t="s">
        <v>684</v>
      </c>
      <c r="B208" s="315" t="s">
        <v>299</v>
      </c>
      <c r="C208" s="153">
        <v>11</v>
      </c>
      <c r="D208" s="171" t="s">
        <v>25</v>
      </c>
      <c r="E208" s="155">
        <v>3221</v>
      </c>
      <c r="F208" s="156" t="s">
        <v>113</v>
      </c>
      <c r="G208" s="159">
        <v>75000</v>
      </c>
      <c r="H208" s="159"/>
      <c r="I208" s="157">
        <f t="shared" ref="I208:I211" si="213">H208</f>
        <v>0</v>
      </c>
      <c r="J208" s="159"/>
      <c r="K208" s="157">
        <f t="shared" ref="K208:K211" si="214">J208</f>
        <v>0</v>
      </c>
      <c r="L208" s="306">
        <f t="shared" si="200"/>
        <v>75000</v>
      </c>
      <c r="M208" s="274"/>
    </row>
    <row r="209" spans="1:13" s="160" customFormat="1" hidden="1">
      <c r="A209" s="266" t="s">
        <v>684</v>
      </c>
      <c r="B209" s="315" t="s">
        <v>299</v>
      </c>
      <c r="C209" s="153">
        <v>11</v>
      </c>
      <c r="D209" s="171" t="s">
        <v>25</v>
      </c>
      <c r="E209" s="155">
        <v>3223</v>
      </c>
      <c r="F209" s="156" t="s">
        <v>115</v>
      </c>
      <c r="G209" s="159">
        <v>100000</v>
      </c>
      <c r="H209" s="159">
        <v>65000</v>
      </c>
      <c r="I209" s="157">
        <f t="shared" si="213"/>
        <v>65000</v>
      </c>
      <c r="J209" s="159"/>
      <c r="K209" s="157">
        <f t="shared" si="214"/>
        <v>0</v>
      </c>
      <c r="L209" s="306">
        <f t="shared" si="200"/>
        <v>35000</v>
      </c>
      <c r="M209" s="274"/>
    </row>
    <row r="210" spans="1:13" s="160" customFormat="1" ht="30" hidden="1">
      <c r="A210" s="266" t="s">
        <v>684</v>
      </c>
      <c r="B210" s="315" t="s">
        <v>299</v>
      </c>
      <c r="C210" s="153">
        <v>11</v>
      </c>
      <c r="D210" s="171" t="s">
        <v>25</v>
      </c>
      <c r="E210" s="155">
        <v>3224</v>
      </c>
      <c r="F210" s="156" t="s">
        <v>144</v>
      </c>
      <c r="G210" s="159">
        <v>10000</v>
      </c>
      <c r="H210" s="159">
        <v>5000</v>
      </c>
      <c r="I210" s="157">
        <f t="shared" si="213"/>
        <v>5000</v>
      </c>
      <c r="J210" s="159"/>
      <c r="K210" s="157">
        <f t="shared" si="214"/>
        <v>0</v>
      </c>
      <c r="L210" s="306">
        <f t="shared" si="200"/>
        <v>5000</v>
      </c>
      <c r="M210" s="274"/>
    </row>
    <row r="211" spans="1:13" s="168" customFormat="1" ht="15.75" hidden="1">
      <c r="A211" s="266" t="s">
        <v>684</v>
      </c>
      <c r="B211" s="315" t="s">
        <v>299</v>
      </c>
      <c r="C211" s="153">
        <v>11</v>
      </c>
      <c r="D211" s="171" t="s">
        <v>25</v>
      </c>
      <c r="E211" s="155">
        <v>3227</v>
      </c>
      <c r="F211" s="156" t="s">
        <v>235</v>
      </c>
      <c r="G211" s="159">
        <v>100000</v>
      </c>
      <c r="H211" s="159"/>
      <c r="I211" s="157">
        <f t="shared" si="213"/>
        <v>0</v>
      </c>
      <c r="J211" s="159"/>
      <c r="K211" s="157">
        <f t="shared" si="214"/>
        <v>0</v>
      </c>
      <c r="L211" s="306">
        <f t="shared" si="200"/>
        <v>100000</v>
      </c>
      <c r="M211" s="275"/>
    </row>
    <row r="212" spans="1:13" s="168" customFormat="1" ht="15.75" hidden="1">
      <c r="A212" s="266" t="s">
        <v>684</v>
      </c>
      <c r="B212" s="314" t="s">
        <v>299</v>
      </c>
      <c r="C212" s="215">
        <v>11</v>
      </c>
      <c r="D212" s="226" t="s">
        <v>25</v>
      </c>
      <c r="E212" s="217">
        <v>323</v>
      </c>
      <c r="F212" s="218"/>
      <c r="G212" s="219">
        <f t="shared" ref="G212" si="215">SUM(G213:G217)</f>
        <v>968000</v>
      </c>
      <c r="H212" s="219">
        <f t="shared" ref="H212:J212" si="216">SUM(H213:H217)</f>
        <v>118000</v>
      </c>
      <c r="I212" s="219">
        <f t="shared" ref="I212" si="217">SUM(I213:I217)</f>
        <v>118000</v>
      </c>
      <c r="J212" s="219">
        <f t="shared" si="216"/>
        <v>50000</v>
      </c>
      <c r="K212" s="219">
        <f t="shared" ref="K212" si="218">SUM(K213:K217)</f>
        <v>50000</v>
      </c>
      <c r="L212" s="303">
        <f t="shared" si="200"/>
        <v>900000</v>
      </c>
      <c r="M212" s="275"/>
    </row>
    <row r="213" spans="1:13" s="160" customFormat="1" hidden="1">
      <c r="A213" s="266" t="s">
        <v>684</v>
      </c>
      <c r="B213" s="315" t="s">
        <v>299</v>
      </c>
      <c r="C213" s="153">
        <v>11</v>
      </c>
      <c r="D213" s="171" t="s">
        <v>25</v>
      </c>
      <c r="E213" s="155">
        <v>3232</v>
      </c>
      <c r="F213" s="156" t="s">
        <v>118</v>
      </c>
      <c r="G213" s="159">
        <v>650000</v>
      </c>
      <c r="H213" s="159"/>
      <c r="I213" s="157">
        <f t="shared" ref="I213:I217" si="219">H213</f>
        <v>0</v>
      </c>
      <c r="J213" s="159">
        <v>10000</v>
      </c>
      <c r="K213" s="157">
        <f t="shared" ref="K213:K217" si="220">J213</f>
        <v>10000</v>
      </c>
      <c r="L213" s="306">
        <f t="shared" si="200"/>
        <v>660000</v>
      </c>
      <c r="M213" s="274"/>
    </row>
    <row r="214" spans="1:13" s="160" customFormat="1" hidden="1">
      <c r="A214" s="266" t="s">
        <v>684</v>
      </c>
      <c r="B214" s="316" t="s">
        <v>299</v>
      </c>
      <c r="C214" s="163">
        <v>11</v>
      </c>
      <c r="D214" s="175" t="s">
        <v>25</v>
      </c>
      <c r="E214" s="165">
        <v>3235</v>
      </c>
      <c r="F214" s="156" t="s">
        <v>42</v>
      </c>
      <c r="G214" s="159">
        <v>18000</v>
      </c>
      <c r="H214" s="159">
        <v>18000</v>
      </c>
      <c r="I214" s="157">
        <f t="shared" si="219"/>
        <v>18000</v>
      </c>
      <c r="J214" s="159"/>
      <c r="K214" s="157">
        <f t="shared" si="220"/>
        <v>0</v>
      </c>
      <c r="L214" s="306">
        <f t="shared" si="200"/>
        <v>0</v>
      </c>
      <c r="M214" s="274"/>
    </row>
    <row r="215" spans="1:13" s="160" customFormat="1" hidden="1">
      <c r="A215" s="266" t="s">
        <v>684</v>
      </c>
      <c r="B215" s="315" t="s">
        <v>299</v>
      </c>
      <c r="C215" s="153">
        <v>11</v>
      </c>
      <c r="D215" s="171" t="s">
        <v>25</v>
      </c>
      <c r="E215" s="155">
        <v>3237</v>
      </c>
      <c r="F215" s="156" t="s">
        <v>36</v>
      </c>
      <c r="G215" s="159">
        <v>90000</v>
      </c>
      <c r="H215" s="159"/>
      <c r="I215" s="157">
        <f t="shared" si="219"/>
        <v>0</v>
      </c>
      <c r="J215" s="159"/>
      <c r="K215" s="157">
        <f t="shared" si="220"/>
        <v>0</v>
      </c>
      <c r="L215" s="306">
        <f t="shared" si="200"/>
        <v>90000</v>
      </c>
      <c r="M215" s="274"/>
    </row>
    <row r="216" spans="1:13" s="160" customFormat="1" hidden="1">
      <c r="A216" s="266" t="s">
        <v>684</v>
      </c>
      <c r="B216" s="315" t="s">
        <v>299</v>
      </c>
      <c r="C216" s="153">
        <v>11</v>
      </c>
      <c r="D216" s="171" t="s">
        <v>25</v>
      </c>
      <c r="E216" s="155">
        <v>3238</v>
      </c>
      <c r="F216" s="156" t="s">
        <v>122</v>
      </c>
      <c r="G216" s="159">
        <v>100000</v>
      </c>
      <c r="H216" s="159">
        <v>100000</v>
      </c>
      <c r="I216" s="157">
        <f t="shared" si="219"/>
        <v>100000</v>
      </c>
      <c r="J216" s="159"/>
      <c r="K216" s="157">
        <f t="shared" si="220"/>
        <v>0</v>
      </c>
      <c r="L216" s="306">
        <f t="shared" si="200"/>
        <v>0</v>
      </c>
      <c r="M216" s="274"/>
    </row>
    <row r="217" spans="1:13" s="160" customFormat="1" hidden="1">
      <c r="A217" s="266" t="s">
        <v>684</v>
      </c>
      <c r="B217" s="315" t="s">
        <v>299</v>
      </c>
      <c r="C217" s="153">
        <v>11</v>
      </c>
      <c r="D217" s="171" t="s">
        <v>25</v>
      </c>
      <c r="E217" s="155">
        <v>3239</v>
      </c>
      <c r="F217" s="156" t="s">
        <v>41</v>
      </c>
      <c r="G217" s="159">
        <v>110000</v>
      </c>
      <c r="H217" s="159"/>
      <c r="I217" s="157">
        <f t="shared" si="219"/>
        <v>0</v>
      </c>
      <c r="J217" s="159">
        <v>40000</v>
      </c>
      <c r="K217" s="157">
        <f t="shared" si="220"/>
        <v>40000</v>
      </c>
      <c r="L217" s="306">
        <f t="shared" si="200"/>
        <v>150000</v>
      </c>
      <c r="M217" s="274"/>
    </row>
    <row r="218" spans="1:13" s="168" customFormat="1" ht="15.75" hidden="1">
      <c r="A218" s="266" t="s">
        <v>684</v>
      </c>
      <c r="B218" s="314" t="s">
        <v>299</v>
      </c>
      <c r="C218" s="215">
        <v>11</v>
      </c>
      <c r="D218" s="226" t="s">
        <v>25</v>
      </c>
      <c r="E218" s="217">
        <v>329</v>
      </c>
      <c r="F218" s="218"/>
      <c r="G218" s="219">
        <f t="shared" ref="G218" si="221">SUM(G219:G220)</f>
        <v>646000</v>
      </c>
      <c r="H218" s="219">
        <f t="shared" ref="H218:J218" si="222">SUM(H219:H220)</f>
        <v>0</v>
      </c>
      <c r="I218" s="219">
        <f t="shared" ref="I218" si="223">SUM(I219:I220)</f>
        <v>0</v>
      </c>
      <c r="J218" s="219">
        <f t="shared" si="222"/>
        <v>80000</v>
      </c>
      <c r="K218" s="219">
        <f t="shared" ref="K218" si="224">SUM(K219:K220)</f>
        <v>80000</v>
      </c>
      <c r="L218" s="303">
        <f t="shared" si="200"/>
        <v>726000</v>
      </c>
      <c r="M218" s="275"/>
    </row>
    <row r="219" spans="1:13" s="160" customFormat="1" ht="30" hidden="1">
      <c r="A219" s="266" t="s">
        <v>684</v>
      </c>
      <c r="B219" s="315" t="s">
        <v>299</v>
      </c>
      <c r="C219" s="153">
        <v>11</v>
      </c>
      <c r="D219" s="171" t="s">
        <v>25</v>
      </c>
      <c r="E219" s="155">
        <v>3291</v>
      </c>
      <c r="F219" s="156" t="s">
        <v>109</v>
      </c>
      <c r="G219" s="159">
        <v>640000</v>
      </c>
      <c r="H219" s="159"/>
      <c r="I219" s="157">
        <f t="shared" ref="I219:I220" si="225">H219</f>
        <v>0</v>
      </c>
      <c r="J219" s="159">
        <v>80000</v>
      </c>
      <c r="K219" s="157">
        <f t="shared" ref="K219:K220" si="226">J219</f>
        <v>80000</v>
      </c>
      <c r="L219" s="306">
        <f t="shared" si="200"/>
        <v>720000</v>
      </c>
      <c r="M219" s="274"/>
    </row>
    <row r="220" spans="1:13" s="160" customFormat="1" hidden="1">
      <c r="A220" s="266" t="s">
        <v>684</v>
      </c>
      <c r="B220" s="315" t="s">
        <v>299</v>
      </c>
      <c r="C220" s="153">
        <v>11</v>
      </c>
      <c r="D220" s="171" t="s">
        <v>25</v>
      </c>
      <c r="E220" s="155">
        <v>3292</v>
      </c>
      <c r="F220" s="156" t="s">
        <v>123</v>
      </c>
      <c r="G220" s="159">
        <v>6000</v>
      </c>
      <c r="H220" s="159"/>
      <c r="I220" s="157">
        <f t="shared" si="225"/>
        <v>0</v>
      </c>
      <c r="J220" s="159"/>
      <c r="K220" s="157">
        <f t="shared" si="226"/>
        <v>0</v>
      </c>
      <c r="L220" s="306">
        <f t="shared" si="200"/>
        <v>6000</v>
      </c>
      <c r="M220" s="274"/>
    </row>
    <row r="221" spans="1:13" s="168" customFormat="1" ht="15.75" hidden="1">
      <c r="A221" s="266" t="s">
        <v>684</v>
      </c>
      <c r="B221" s="314" t="s">
        <v>299</v>
      </c>
      <c r="C221" s="215">
        <v>11</v>
      </c>
      <c r="D221" s="226" t="s">
        <v>25</v>
      </c>
      <c r="E221" s="217">
        <v>422</v>
      </c>
      <c r="F221" s="218"/>
      <c r="G221" s="219">
        <f>G222+G223</f>
        <v>170000</v>
      </c>
      <c r="H221" s="219">
        <f>H222+H223</f>
        <v>10000</v>
      </c>
      <c r="I221" s="219">
        <f>I222+I223</f>
        <v>10000</v>
      </c>
      <c r="J221" s="219">
        <f>J222+J223</f>
        <v>0</v>
      </c>
      <c r="K221" s="219">
        <f>K222+K223</f>
        <v>0</v>
      </c>
      <c r="L221" s="303">
        <f t="shared" si="200"/>
        <v>160000</v>
      </c>
      <c r="M221" s="275"/>
    </row>
    <row r="222" spans="1:13" s="160" customFormat="1" hidden="1">
      <c r="A222" s="266" t="s">
        <v>684</v>
      </c>
      <c r="B222" s="315" t="s">
        <v>299</v>
      </c>
      <c r="C222" s="153">
        <v>11</v>
      </c>
      <c r="D222" s="171" t="s">
        <v>25</v>
      </c>
      <c r="E222" s="155">
        <v>4221</v>
      </c>
      <c r="F222" s="156" t="s">
        <v>129</v>
      </c>
      <c r="G222" s="159">
        <v>20000</v>
      </c>
      <c r="H222" s="159">
        <v>10000</v>
      </c>
      <c r="I222" s="157">
        <f t="shared" ref="I222:I223" si="227">H222</f>
        <v>10000</v>
      </c>
      <c r="J222" s="159"/>
      <c r="K222" s="157">
        <f t="shared" ref="K222:K223" si="228">J222</f>
        <v>0</v>
      </c>
      <c r="L222" s="306">
        <f t="shared" si="200"/>
        <v>10000</v>
      </c>
      <c r="M222" s="274"/>
    </row>
    <row r="223" spans="1:13" s="160" customFormat="1" hidden="1">
      <c r="A223" s="266" t="s">
        <v>684</v>
      </c>
      <c r="B223" s="315" t="s">
        <v>299</v>
      </c>
      <c r="C223" s="153">
        <v>11</v>
      </c>
      <c r="D223" s="171" t="s">
        <v>25</v>
      </c>
      <c r="E223" s="155">
        <v>4222</v>
      </c>
      <c r="F223" s="156" t="s">
        <v>130</v>
      </c>
      <c r="G223" s="159">
        <v>150000</v>
      </c>
      <c r="H223" s="159"/>
      <c r="I223" s="157">
        <f t="shared" si="227"/>
        <v>0</v>
      </c>
      <c r="J223" s="159"/>
      <c r="K223" s="157">
        <f t="shared" si="228"/>
        <v>0</v>
      </c>
      <c r="L223" s="306">
        <f t="shared" si="200"/>
        <v>150000</v>
      </c>
      <c r="M223" s="274"/>
    </row>
    <row r="224" spans="1:13" ht="31.5" hidden="1">
      <c r="A224" s="266" t="s">
        <v>684</v>
      </c>
      <c r="B224" s="453" t="s">
        <v>1</v>
      </c>
      <c r="C224" s="454"/>
      <c r="D224" s="454"/>
      <c r="E224" s="454"/>
      <c r="F224" s="149" t="s">
        <v>303</v>
      </c>
      <c r="G224" s="150">
        <f>G225</f>
        <v>20000</v>
      </c>
      <c r="H224" s="150">
        <f>H225</f>
        <v>20000</v>
      </c>
      <c r="I224" s="150">
        <f>I225</f>
        <v>20000</v>
      </c>
      <c r="J224" s="150">
        <f>J225</f>
        <v>0</v>
      </c>
      <c r="K224" s="150">
        <f>K225</f>
        <v>0</v>
      </c>
      <c r="L224" s="301">
        <f t="shared" si="200"/>
        <v>0</v>
      </c>
      <c r="M224" s="273"/>
    </row>
    <row r="225" spans="1:13" s="151" customFormat="1" ht="15.75" hidden="1">
      <c r="A225" s="266" t="s">
        <v>684</v>
      </c>
      <c r="B225" s="302" t="s">
        <v>1</v>
      </c>
      <c r="C225" s="215">
        <v>11</v>
      </c>
      <c r="D225" s="216" t="s">
        <v>209</v>
      </c>
      <c r="E225" s="217">
        <v>324</v>
      </c>
      <c r="F225" s="218"/>
      <c r="G225" s="219">
        <f t="shared" ref="G225" si="229">SUM(G226)</f>
        <v>20000</v>
      </c>
      <c r="H225" s="219">
        <f t="shared" ref="H225:K225" si="230">SUM(H226)</f>
        <v>20000</v>
      </c>
      <c r="I225" s="219">
        <f t="shared" si="230"/>
        <v>20000</v>
      </c>
      <c r="J225" s="219">
        <f t="shared" si="230"/>
        <v>0</v>
      </c>
      <c r="K225" s="219">
        <f t="shared" si="230"/>
        <v>0</v>
      </c>
      <c r="L225" s="303">
        <f t="shared" si="200"/>
        <v>0</v>
      </c>
      <c r="M225" s="272"/>
    </row>
    <row r="226" spans="1:13" s="151" customFormat="1" ht="30" hidden="1">
      <c r="A226" s="266" t="s">
        <v>684</v>
      </c>
      <c r="B226" s="304" t="s">
        <v>1</v>
      </c>
      <c r="C226" s="153">
        <v>11</v>
      </c>
      <c r="D226" s="154" t="s">
        <v>209</v>
      </c>
      <c r="E226" s="155">
        <v>3241</v>
      </c>
      <c r="F226" s="156" t="s">
        <v>238</v>
      </c>
      <c r="G226" s="161">
        <v>20000</v>
      </c>
      <c r="H226" s="161">
        <v>20000</v>
      </c>
      <c r="I226" s="157">
        <f>H226</f>
        <v>20000</v>
      </c>
      <c r="J226" s="161"/>
      <c r="K226" s="157">
        <f>J226</f>
        <v>0</v>
      </c>
      <c r="L226" s="307">
        <f t="shared" si="200"/>
        <v>0</v>
      </c>
      <c r="M226" s="272"/>
    </row>
    <row r="227" spans="1:13" s="160" customFormat="1" ht="47.25" hidden="1">
      <c r="A227" s="266" t="s">
        <v>684</v>
      </c>
      <c r="B227" s="453" t="s">
        <v>2</v>
      </c>
      <c r="C227" s="454"/>
      <c r="D227" s="454"/>
      <c r="E227" s="454"/>
      <c r="F227" s="149" t="s">
        <v>626</v>
      </c>
      <c r="G227" s="150">
        <f t="shared" ref="G227" si="231">G228+G230</f>
        <v>1120000</v>
      </c>
      <c r="H227" s="150">
        <f t="shared" ref="H227:J227" si="232">H228+H230</f>
        <v>25000</v>
      </c>
      <c r="I227" s="150">
        <f t="shared" ref="I227" si="233">I228+I230</f>
        <v>25000</v>
      </c>
      <c r="J227" s="150">
        <f t="shared" si="232"/>
        <v>0</v>
      </c>
      <c r="K227" s="150">
        <f t="shared" ref="K227" si="234">K228+K230</f>
        <v>0</v>
      </c>
      <c r="L227" s="301">
        <f t="shared" si="200"/>
        <v>1095000</v>
      </c>
      <c r="M227" s="274"/>
    </row>
    <row r="228" spans="1:13" s="168" customFormat="1" ht="15.75" hidden="1">
      <c r="A228" s="266" t="s">
        <v>684</v>
      </c>
      <c r="B228" s="302" t="s">
        <v>2</v>
      </c>
      <c r="C228" s="215">
        <v>11</v>
      </c>
      <c r="D228" s="216" t="s">
        <v>25</v>
      </c>
      <c r="E228" s="217">
        <v>323</v>
      </c>
      <c r="F228" s="218"/>
      <c r="G228" s="219">
        <f t="shared" ref="G228" si="235">SUM(G229)</f>
        <v>610000</v>
      </c>
      <c r="H228" s="219">
        <f t="shared" ref="H228:K228" si="236">SUM(H229)</f>
        <v>0</v>
      </c>
      <c r="I228" s="219">
        <f t="shared" si="236"/>
        <v>0</v>
      </c>
      <c r="J228" s="219">
        <f t="shared" si="236"/>
        <v>0</v>
      </c>
      <c r="K228" s="219">
        <f t="shared" si="236"/>
        <v>0</v>
      </c>
      <c r="L228" s="303">
        <f t="shared" si="200"/>
        <v>610000</v>
      </c>
      <c r="M228" s="275"/>
    </row>
    <row r="229" spans="1:13" hidden="1">
      <c r="A229" s="266" t="s">
        <v>684</v>
      </c>
      <c r="B229" s="304" t="s">
        <v>2</v>
      </c>
      <c r="C229" s="153">
        <v>11</v>
      </c>
      <c r="D229" s="154" t="s">
        <v>25</v>
      </c>
      <c r="E229" s="155">
        <v>3235</v>
      </c>
      <c r="F229" s="156" t="s">
        <v>42</v>
      </c>
      <c r="G229" s="161">
        <v>610000</v>
      </c>
      <c r="H229" s="161"/>
      <c r="I229" s="157">
        <f>H229</f>
        <v>0</v>
      </c>
      <c r="J229" s="161"/>
      <c r="K229" s="157">
        <f>J229</f>
        <v>0</v>
      </c>
      <c r="L229" s="307">
        <f t="shared" si="200"/>
        <v>610000</v>
      </c>
      <c r="M229" s="273"/>
    </row>
    <row r="230" spans="1:13" s="151" customFormat="1" ht="15.75" hidden="1">
      <c r="A230" s="266" t="s">
        <v>684</v>
      </c>
      <c r="B230" s="302" t="s">
        <v>2</v>
      </c>
      <c r="C230" s="215">
        <v>11</v>
      </c>
      <c r="D230" s="216" t="s">
        <v>25</v>
      </c>
      <c r="E230" s="217">
        <v>329</v>
      </c>
      <c r="F230" s="218"/>
      <c r="G230" s="219">
        <f t="shared" ref="G230" si="237">SUM(G231)</f>
        <v>510000</v>
      </c>
      <c r="H230" s="219">
        <f t="shared" ref="H230:K230" si="238">SUM(H231)</f>
        <v>25000</v>
      </c>
      <c r="I230" s="219">
        <f t="shared" si="238"/>
        <v>25000</v>
      </c>
      <c r="J230" s="219">
        <f t="shared" si="238"/>
        <v>0</v>
      </c>
      <c r="K230" s="219">
        <f t="shared" si="238"/>
        <v>0</v>
      </c>
      <c r="L230" s="303">
        <f t="shared" si="200"/>
        <v>485000</v>
      </c>
      <c r="M230" s="272"/>
    </row>
    <row r="231" spans="1:13" s="151" customFormat="1" ht="15.75" hidden="1">
      <c r="A231" s="266" t="s">
        <v>684</v>
      </c>
      <c r="B231" s="304" t="s">
        <v>2</v>
      </c>
      <c r="C231" s="153">
        <v>11</v>
      </c>
      <c r="D231" s="154" t="s">
        <v>25</v>
      </c>
      <c r="E231" s="155">
        <v>3294</v>
      </c>
      <c r="F231" s="156" t="s">
        <v>620</v>
      </c>
      <c r="G231" s="161">
        <v>510000</v>
      </c>
      <c r="H231" s="161">
        <v>25000</v>
      </c>
      <c r="I231" s="157">
        <f>H231</f>
        <v>25000</v>
      </c>
      <c r="J231" s="161"/>
      <c r="K231" s="157">
        <f>J231</f>
        <v>0</v>
      </c>
      <c r="L231" s="307">
        <f t="shared" si="200"/>
        <v>485000</v>
      </c>
      <c r="M231" s="272"/>
    </row>
    <row r="232" spans="1:13" s="151" customFormat="1" ht="15.75" hidden="1">
      <c r="A232" s="266" t="s">
        <v>684</v>
      </c>
      <c r="B232" s="453" t="s">
        <v>68</v>
      </c>
      <c r="C232" s="454"/>
      <c r="D232" s="454"/>
      <c r="E232" s="454"/>
      <c r="F232" s="149" t="s">
        <v>57</v>
      </c>
      <c r="G232" s="150">
        <f>G233</f>
        <v>150000</v>
      </c>
      <c r="H232" s="150">
        <f>H233</f>
        <v>150000</v>
      </c>
      <c r="I232" s="150">
        <f>I233</f>
        <v>150000</v>
      </c>
      <c r="J232" s="150">
        <f>J233</f>
        <v>0</v>
      </c>
      <c r="K232" s="150">
        <f>K233</f>
        <v>0</v>
      </c>
      <c r="L232" s="301">
        <f t="shared" si="200"/>
        <v>0</v>
      </c>
      <c r="M232" s="272"/>
    </row>
    <row r="233" spans="1:13" s="151" customFormat="1" ht="15.75" hidden="1">
      <c r="A233" s="266" t="s">
        <v>684</v>
      </c>
      <c r="B233" s="302" t="s">
        <v>68</v>
      </c>
      <c r="C233" s="198">
        <v>11</v>
      </c>
      <c r="D233" s="226" t="s">
        <v>25</v>
      </c>
      <c r="E233" s="217">
        <v>323</v>
      </c>
      <c r="F233" s="218"/>
      <c r="G233" s="219">
        <f>SUM(G234:G234)</f>
        <v>150000</v>
      </c>
      <c r="H233" s="219">
        <f>SUM(H234:H234)</f>
        <v>150000</v>
      </c>
      <c r="I233" s="219">
        <f>SUM(I234:I234)</f>
        <v>150000</v>
      </c>
      <c r="J233" s="219">
        <f>SUM(J234:J234)</f>
        <v>0</v>
      </c>
      <c r="K233" s="219">
        <f>SUM(K234:K234)</f>
        <v>0</v>
      </c>
      <c r="L233" s="303">
        <f t="shared" si="200"/>
        <v>0</v>
      </c>
      <c r="M233" s="272"/>
    </row>
    <row r="234" spans="1:13" s="160" customFormat="1" hidden="1">
      <c r="A234" s="266" t="s">
        <v>684</v>
      </c>
      <c r="B234" s="304" t="s">
        <v>68</v>
      </c>
      <c r="C234" s="152">
        <v>11</v>
      </c>
      <c r="D234" s="171" t="s">
        <v>25</v>
      </c>
      <c r="E234" s="155">
        <v>3238</v>
      </c>
      <c r="F234" s="156" t="s">
        <v>122</v>
      </c>
      <c r="G234" s="161">
        <v>150000</v>
      </c>
      <c r="H234" s="161">
        <v>150000</v>
      </c>
      <c r="I234" s="157">
        <f>H234</f>
        <v>150000</v>
      </c>
      <c r="J234" s="161"/>
      <c r="K234" s="157">
        <f>J234</f>
        <v>0</v>
      </c>
      <c r="L234" s="307">
        <f t="shared" si="200"/>
        <v>0</v>
      </c>
      <c r="M234" s="274"/>
    </row>
    <row r="235" spans="1:13" ht="78.75" hidden="1">
      <c r="A235" s="266" t="s">
        <v>684</v>
      </c>
      <c r="B235" s="453" t="s">
        <v>169</v>
      </c>
      <c r="C235" s="454"/>
      <c r="D235" s="454"/>
      <c r="E235" s="454"/>
      <c r="F235" s="149" t="s">
        <v>627</v>
      </c>
      <c r="G235" s="150">
        <f t="shared" ref="G235:G236" si="239">SUM(G236)</f>
        <v>330000</v>
      </c>
      <c r="H235" s="150">
        <f t="shared" ref="H235:K236" si="240">SUM(H236)</f>
        <v>30000</v>
      </c>
      <c r="I235" s="150">
        <f t="shared" si="240"/>
        <v>30000</v>
      </c>
      <c r="J235" s="150">
        <f t="shared" si="240"/>
        <v>0</v>
      </c>
      <c r="K235" s="150">
        <f t="shared" si="240"/>
        <v>0</v>
      </c>
      <c r="L235" s="301">
        <f t="shared" si="200"/>
        <v>300000</v>
      </c>
      <c r="M235" s="273"/>
    </row>
    <row r="236" spans="1:13" s="151" customFormat="1" ht="15.75" hidden="1">
      <c r="A236" s="266" t="s">
        <v>684</v>
      </c>
      <c r="B236" s="302" t="s">
        <v>169</v>
      </c>
      <c r="C236" s="215">
        <v>11</v>
      </c>
      <c r="D236" s="216" t="s">
        <v>25</v>
      </c>
      <c r="E236" s="217">
        <v>372</v>
      </c>
      <c r="F236" s="218"/>
      <c r="G236" s="219">
        <f t="shared" si="239"/>
        <v>330000</v>
      </c>
      <c r="H236" s="219">
        <f t="shared" si="240"/>
        <v>30000</v>
      </c>
      <c r="I236" s="219">
        <f t="shared" si="240"/>
        <v>30000</v>
      </c>
      <c r="J236" s="219">
        <f t="shared" si="240"/>
        <v>0</v>
      </c>
      <c r="K236" s="219">
        <f t="shared" si="240"/>
        <v>0</v>
      </c>
      <c r="L236" s="303">
        <f t="shared" si="200"/>
        <v>300000</v>
      </c>
      <c r="M236" s="272"/>
    </row>
    <row r="237" spans="1:13" hidden="1">
      <c r="A237" s="266" t="s">
        <v>684</v>
      </c>
      <c r="B237" s="304" t="s">
        <v>169</v>
      </c>
      <c r="C237" s="153">
        <v>11</v>
      </c>
      <c r="D237" s="154" t="s">
        <v>25</v>
      </c>
      <c r="E237" s="155">
        <v>3721</v>
      </c>
      <c r="F237" s="156" t="s">
        <v>149</v>
      </c>
      <c r="G237" s="161">
        <v>330000</v>
      </c>
      <c r="H237" s="161">
        <v>30000</v>
      </c>
      <c r="I237" s="157">
        <f>H237</f>
        <v>30000</v>
      </c>
      <c r="J237" s="161"/>
      <c r="K237" s="157">
        <f>J237</f>
        <v>0</v>
      </c>
      <c r="L237" s="307">
        <f t="shared" si="200"/>
        <v>300000</v>
      </c>
      <c r="M237" s="273"/>
    </row>
    <row r="238" spans="1:13" ht="31.5" hidden="1">
      <c r="A238" s="266" t="s">
        <v>684</v>
      </c>
      <c r="B238" s="453" t="s">
        <v>224</v>
      </c>
      <c r="C238" s="454"/>
      <c r="D238" s="454"/>
      <c r="E238" s="454"/>
      <c r="F238" s="149" t="s">
        <v>287</v>
      </c>
      <c r="G238" s="150">
        <f>G239+G241</f>
        <v>2035000</v>
      </c>
      <c r="H238" s="150">
        <f>H239+H241</f>
        <v>0</v>
      </c>
      <c r="I238" s="150">
        <f>I239+I241</f>
        <v>0</v>
      </c>
      <c r="J238" s="150">
        <f>J239+J241</f>
        <v>0</v>
      </c>
      <c r="K238" s="150">
        <f>K239+K241</f>
        <v>0</v>
      </c>
      <c r="L238" s="301">
        <f t="shared" si="200"/>
        <v>2035000</v>
      </c>
      <c r="M238" s="273"/>
    </row>
    <row r="239" spans="1:13" s="168" customFormat="1" ht="15.75" hidden="1">
      <c r="A239" s="266" t="s">
        <v>684</v>
      </c>
      <c r="B239" s="302" t="s">
        <v>224</v>
      </c>
      <c r="C239" s="215">
        <v>12</v>
      </c>
      <c r="D239" s="216" t="s">
        <v>25</v>
      </c>
      <c r="E239" s="217">
        <v>412</v>
      </c>
      <c r="F239" s="218"/>
      <c r="G239" s="219">
        <f t="shared" ref="G239" si="241">SUM(G240)</f>
        <v>205000</v>
      </c>
      <c r="H239" s="219">
        <f t="shared" ref="H239:K239" si="242">SUM(H240)</f>
        <v>0</v>
      </c>
      <c r="I239" s="219">
        <f t="shared" si="242"/>
        <v>0</v>
      </c>
      <c r="J239" s="219">
        <f t="shared" si="242"/>
        <v>0</v>
      </c>
      <c r="K239" s="219">
        <f t="shared" si="242"/>
        <v>0</v>
      </c>
      <c r="L239" s="303">
        <f t="shared" si="200"/>
        <v>205000</v>
      </c>
      <c r="M239" s="275"/>
    </row>
    <row r="240" spans="1:13" s="160" customFormat="1" ht="36" hidden="1" customHeight="1">
      <c r="A240" s="266" t="s">
        <v>684</v>
      </c>
      <c r="B240" s="304" t="s">
        <v>224</v>
      </c>
      <c r="C240" s="153">
        <v>12</v>
      </c>
      <c r="D240" s="154" t="s">
        <v>25</v>
      </c>
      <c r="E240" s="155">
        <v>4126</v>
      </c>
      <c r="F240" s="156" t="s">
        <v>4</v>
      </c>
      <c r="G240" s="161">
        <v>205000</v>
      </c>
      <c r="H240" s="161"/>
      <c r="I240" s="157">
        <f>H240</f>
        <v>0</v>
      </c>
      <c r="J240" s="161"/>
      <c r="K240" s="157">
        <f>J240</f>
        <v>0</v>
      </c>
      <c r="L240" s="307">
        <f t="shared" si="200"/>
        <v>205000</v>
      </c>
      <c r="M240" s="274"/>
    </row>
    <row r="241" spans="1:13" s="168" customFormat="1" ht="15.75" hidden="1">
      <c r="A241" s="266" t="s">
        <v>684</v>
      </c>
      <c r="B241" s="302" t="s">
        <v>224</v>
      </c>
      <c r="C241" s="215">
        <v>51</v>
      </c>
      <c r="D241" s="216" t="s">
        <v>25</v>
      </c>
      <c r="E241" s="217">
        <v>412</v>
      </c>
      <c r="F241" s="218"/>
      <c r="G241" s="219">
        <f t="shared" ref="G241" si="243">SUM(G242)</f>
        <v>1830000</v>
      </c>
      <c r="H241" s="219">
        <f t="shared" ref="H241:K241" si="244">SUM(H242)</f>
        <v>0</v>
      </c>
      <c r="I241" s="219">
        <f t="shared" si="244"/>
        <v>0</v>
      </c>
      <c r="J241" s="219">
        <f t="shared" si="244"/>
        <v>0</v>
      </c>
      <c r="K241" s="219">
        <f t="shared" si="244"/>
        <v>0</v>
      </c>
      <c r="L241" s="303">
        <f t="shared" si="200"/>
        <v>1830000</v>
      </c>
      <c r="M241" s="275"/>
    </row>
    <row r="242" spans="1:13" s="168" customFormat="1" ht="15.75" hidden="1">
      <c r="A242" s="266" t="s">
        <v>684</v>
      </c>
      <c r="B242" s="304" t="s">
        <v>224</v>
      </c>
      <c r="C242" s="153">
        <v>51</v>
      </c>
      <c r="D242" s="154" t="s">
        <v>25</v>
      </c>
      <c r="E242" s="155">
        <v>4126</v>
      </c>
      <c r="F242" s="156" t="s">
        <v>4</v>
      </c>
      <c r="G242" s="161">
        <v>1830000</v>
      </c>
      <c r="H242" s="161"/>
      <c r="I242" s="255"/>
      <c r="J242" s="161"/>
      <c r="K242" s="255"/>
      <c r="L242" s="307">
        <f t="shared" si="200"/>
        <v>1830000</v>
      </c>
      <c r="M242" s="275"/>
    </row>
    <row r="243" spans="1:13" s="151" customFormat="1" ht="31.5" hidden="1">
      <c r="A243" s="266" t="s">
        <v>684</v>
      </c>
      <c r="B243" s="458" t="s">
        <v>619</v>
      </c>
      <c r="C243" s="459"/>
      <c r="D243" s="459"/>
      <c r="E243" s="459"/>
      <c r="F243" s="149" t="s">
        <v>616</v>
      </c>
      <c r="G243" s="150">
        <f t="shared" ref="G243" si="245">G246+G244</f>
        <v>580000</v>
      </c>
      <c r="H243" s="150">
        <f t="shared" ref="H243:J243" si="246">H246+H244</f>
        <v>550000</v>
      </c>
      <c r="I243" s="150">
        <f t="shared" ref="I243" si="247">I246+I244</f>
        <v>550000</v>
      </c>
      <c r="J243" s="150">
        <f t="shared" si="246"/>
        <v>0</v>
      </c>
      <c r="K243" s="150">
        <f t="shared" ref="K243" si="248">K246+K244</f>
        <v>0</v>
      </c>
      <c r="L243" s="301">
        <f t="shared" si="200"/>
        <v>30000</v>
      </c>
      <c r="M243" s="272"/>
    </row>
    <row r="244" spans="1:13" s="151" customFormat="1" ht="15.75" hidden="1">
      <c r="A244" s="266" t="s">
        <v>684</v>
      </c>
      <c r="B244" s="302" t="s">
        <v>619</v>
      </c>
      <c r="C244" s="215">
        <v>11</v>
      </c>
      <c r="D244" s="216" t="s">
        <v>25</v>
      </c>
      <c r="E244" s="217">
        <v>323</v>
      </c>
      <c r="F244" s="218"/>
      <c r="G244" s="219">
        <f t="shared" ref="G244" si="249">G245</f>
        <v>80000</v>
      </c>
      <c r="H244" s="219">
        <f t="shared" ref="H244:K244" si="250">H245</f>
        <v>50000</v>
      </c>
      <c r="I244" s="219">
        <f t="shared" si="250"/>
        <v>50000</v>
      </c>
      <c r="J244" s="219">
        <f t="shared" si="250"/>
        <v>0</v>
      </c>
      <c r="K244" s="219">
        <f t="shared" si="250"/>
        <v>0</v>
      </c>
      <c r="L244" s="303">
        <f t="shared" si="200"/>
        <v>30000</v>
      </c>
      <c r="M244" s="272"/>
    </row>
    <row r="245" spans="1:13" hidden="1">
      <c r="A245" s="266" t="s">
        <v>684</v>
      </c>
      <c r="B245" s="304" t="s">
        <v>619</v>
      </c>
      <c r="C245" s="153">
        <v>11</v>
      </c>
      <c r="D245" s="154" t="s">
        <v>25</v>
      </c>
      <c r="E245" s="155">
        <v>3237</v>
      </c>
      <c r="F245" s="156" t="s">
        <v>36</v>
      </c>
      <c r="G245" s="161">
        <v>80000</v>
      </c>
      <c r="H245" s="161">
        <v>50000</v>
      </c>
      <c r="I245" s="157">
        <f>H245</f>
        <v>50000</v>
      </c>
      <c r="J245" s="161"/>
      <c r="K245" s="157">
        <f>J245</f>
        <v>0</v>
      </c>
      <c r="L245" s="307">
        <f t="shared" si="200"/>
        <v>30000</v>
      </c>
      <c r="M245" s="273"/>
    </row>
    <row r="246" spans="1:13" s="151" customFormat="1" ht="15.75" hidden="1">
      <c r="A246" s="266" t="s">
        <v>684</v>
      </c>
      <c r="B246" s="302" t="s">
        <v>619</v>
      </c>
      <c r="C246" s="215">
        <v>11</v>
      </c>
      <c r="D246" s="216" t="s">
        <v>25</v>
      </c>
      <c r="E246" s="217">
        <v>382</v>
      </c>
      <c r="F246" s="218"/>
      <c r="G246" s="219">
        <f t="shared" ref="G246" si="251">G247</f>
        <v>500000</v>
      </c>
      <c r="H246" s="219">
        <f t="shared" ref="H246:K246" si="252">H247</f>
        <v>500000</v>
      </c>
      <c r="I246" s="219">
        <f t="shared" si="252"/>
        <v>500000</v>
      </c>
      <c r="J246" s="219">
        <f t="shared" si="252"/>
        <v>0</v>
      </c>
      <c r="K246" s="219">
        <f t="shared" si="252"/>
        <v>0</v>
      </c>
      <c r="L246" s="303">
        <f t="shared" si="200"/>
        <v>0</v>
      </c>
      <c r="M246" s="272"/>
    </row>
    <row r="247" spans="1:13" ht="15.6" hidden="1" customHeight="1">
      <c r="A247" s="266" t="s">
        <v>684</v>
      </c>
      <c r="B247" s="304" t="s">
        <v>619</v>
      </c>
      <c r="C247" s="153">
        <v>11</v>
      </c>
      <c r="D247" s="154" t="s">
        <v>25</v>
      </c>
      <c r="E247" s="155">
        <v>3821</v>
      </c>
      <c r="F247" s="156" t="s">
        <v>38</v>
      </c>
      <c r="G247" s="161">
        <v>500000</v>
      </c>
      <c r="H247" s="161">
        <v>500000</v>
      </c>
      <c r="I247" s="157">
        <f>H247</f>
        <v>500000</v>
      </c>
      <c r="J247" s="161"/>
      <c r="K247" s="157">
        <f>J247</f>
        <v>0</v>
      </c>
      <c r="L247" s="307">
        <f t="shared" si="200"/>
        <v>0</v>
      </c>
      <c r="M247" s="273"/>
    </row>
    <row r="248" spans="1:13" ht="15.6" hidden="1" customHeight="1">
      <c r="A248" s="266" t="s">
        <v>684</v>
      </c>
      <c r="B248" s="470" t="s">
        <v>649</v>
      </c>
      <c r="C248" s="471"/>
      <c r="D248" s="471"/>
      <c r="E248" s="471"/>
      <c r="F248" s="471"/>
      <c r="G248" s="148">
        <f>G249+G331+G334</f>
        <v>123482000</v>
      </c>
      <c r="H248" s="148">
        <f>H249+H331+H334</f>
        <v>14638000</v>
      </c>
      <c r="I248" s="148">
        <f>I249+I331+I334</f>
        <v>8813000</v>
      </c>
      <c r="J248" s="148">
        <f>J249+J331+J334</f>
        <v>5144000</v>
      </c>
      <c r="K248" s="148">
        <f>K249+K331+K334</f>
        <v>944000</v>
      </c>
      <c r="L248" s="300">
        <f t="shared" si="200"/>
        <v>113988000</v>
      </c>
      <c r="M248" s="273"/>
    </row>
    <row r="249" spans="1:13" ht="15.6" hidden="1" customHeight="1">
      <c r="A249" s="266" t="s">
        <v>684</v>
      </c>
      <c r="B249" s="453" t="s">
        <v>14</v>
      </c>
      <c r="C249" s="454"/>
      <c r="D249" s="454"/>
      <c r="E249" s="454"/>
      <c r="F249" s="149" t="s">
        <v>288</v>
      </c>
      <c r="G249" s="150">
        <f>G250+G254+G256+G260+G264+G270+G280+G282+G289+G293+G307+G295+G298+G303+G305+G315+G321+G329+G309+G311+G317+G319+G323+G325+G327</f>
        <v>108332000</v>
      </c>
      <c r="H249" s="150">
        <f>H250+H254+H256+H260+H264+H270+H280+H282+H289+H293+H307+H295+H298+H303+H305+H315+H321+H329+H309+H311+H317+H319+H323+H325+H327</f>
        <v>9738000</v>
      </c>
      <c r="I249" s="150">
        <f>I250+I254+I256+I260+I264+I270+I280+I282+I289+I293+I307+I295+I298+I303+I305+I315+I321+I329+I309+I311+I317+I319+I323+I325+I327</f>
        <v>8813000</v>
      </c>
      <c r="J249" s="150">
        <f>J250+J254+J256+J260+J264+J270+J280+J282+J289+J293+J307+J295+J298+J303+J305+J315+J321+J329+J309+J311+J317+J319+J323+J325+J327</f>
        <v>2744000</v>
      </c>
      <c r="K249" s="150">
        <f>K250+K254+K256+K260+K264+K270+K280+K282+K289+K293+K307+K295+K298+K303+K305+K315+K321+K329+K309+K311+K317+K319+K323+K325+K327</f>
        <v>944000</v>
      </c>
      <c r="L249" s="301">
        <f t="shared" si="200"/>
        <v>101338000</v>
      </c>
      <c r="M249" s="273"/>
    </row>
    <row r="250" spans="1:13" s="151" customFormat="1" ht="15.75" hidden="1">
      <c r="A250" s="266" t="s">
        <v>684</v>
      </c>
      <c r="B250" s="302" t="s">
        <v>14</v>
      </c>
      <c r="C250" s="215">
        <v>11</v>
      </c>
      <c r="D250" s="226" t="s">
        <v>25</v>
      </c>
      <c r="E250" s="225">
        <v>311</v>
      </c>
      <c r="F250" s="218"/>
      <c r="G250" s="219">
        <f t="shared" ref="G250" si="253">SUM(G251:G253)</f>
        <v>36470000</v>
      </c>
      <c r="H250" s="219">
        <f t="shared" ref="H250:J250" si="254">SUM(H251:H253)</f>
        <v>1500000</v>
      </c>
      <c r="I250" s="219">
        <f t="shared" ref="I250" si="255">SUM(I251:I253)</f>
        <v>1500000</v>
      </c>
      <c r="J250" s="219">
        <f t="shared" si="254"/>
        <v>0</v>
      </c>
      <c r="K250" s="219">
        <f t="shared" ref="K250" si="256">SUM(K251:K253)</f>
        <v>0</v>
      </c>
      <c r="L250" s="303">
        <f t="shared" si="200"/>
        <v>34970000</v>
      </c>
      <c r="M250" s="272"/>
    </row>
    <row r="251" spans="1:13" hidden="1">
      <c r="A251" s="266" t="s">
        <v>684</v>
      </c>
      <c r="B251" s="304" t="s">
        <v>14</v>
      </c>
      <c r="C251" s="153">
        <v>11</v>
      </c>
      <c r="D251" s="171" t="s">
        <v>25</v>
      </c>
      <c r="E251" s="155">
        <v>3111</v>
      </c>
      <c r="F251" s="156" t="s">
        <v>19</v>
      </c>
      <c r="G251" s="159">
        <v>34900000</v>
      </c>
      <c r="H251" s="159">
        <v>1500000</v>
      </c>
      <c r="I251" s="157">
        <f t="shared" ref="I251:I253" si="257">H251</f>
        <v>1500000</v>
      </c>
      <c r="J251" s="159"/>
      <c r="K251" s="157">
        <f t="shared" ref="K251:K253" si="258">J251</f>
        <v>0</v>
      </c>
      <c r="L251" s="306">
        <f t="shared" si="200"/>
        <v>33400000</v>
      </c>
      <c r="M251" s="273"/>
    </row>
    <row r="252" spans="1:13" hidden="1">
      <c r="A252" s="266" t="s">
        <v>684</v>
      </c>
      <c r="B252" s="304" t="s">
        <v>14</v>
      </c>
      <c r="C252" s="153">
        <v>11</v>
      </c>
      <c r="D252" s="171" t="s">
        <v>25</v>
      </c>
      <c r="E252" s="155">
        <v>3113</v>
      </c>
      <c r="F252" s="156" t="s">
        <v>20</v>
      </c>
      <c r="G252" s="159">
        <v>820000</v>
      </c>
      <c r="H252" s="159"/>
      <c r="I252" s="157">
        <f t="shared" si="257"/>
        <v>0</v>
      </c>
      <c r="J252" s="159"/>
      <c r="K252" s="157">
        <f t="shared" si="258"/>
        <v>0</v>
      </c>
      <c r="L252" s="306">
        <f t="shared" si="200"/>
        <v>820000</v>
      </c>
      <c r="M252" s="273"/>
    </row>
    <row r="253" spans="1:13" hidden="1">
      <c r="A253" s="266" t="s">
        <v>684</v>
      </c>
      <c r="B253" s="304" t="s">
        <v>14</v>
      </c>
      <c r="C253" s="153">
        <v>11</v>
      </c>
      <c r="D253" s="171" t="s">
        <v>25</v>
      </c>
      <c r="E253" s="155">
        <v>3114</v>
      </c>
      <c r="F253" s="156" t="s">
        <v>21</v>
      </c>
      <c r="G253" s="159">
        <v>750000</v>
      </c>
      <c r="H253" s="159"/>
      <c r="I253" s="157">
        <f t="shared" si="257"/>
        <v>0</v>
      </c>
      <c r="J253" s="159"/>
      <c r="K253" s="157">
        <f t="shared" si="258"/>
        <v>0</v>
      </c>
      <c r="L253" s="306">
        <f t="shared" si="200"/>
        <v>750000</v>
      </c>
      <c r="M253" s="273"/>
    </row>
    <row r="254" spans="1:13" s="151" customFormat="1" ht="15.75" hidden="1">
      <c r="A254" s="266" t="s">
        <v>684</v>
      </c>
      <c r="B254" s="302" t="s">
        <v>14</v>
      </c>
      <c r="C254" s="215">
        <v>11</v>
      </c>
      <c r="D254" s="226" t="s">
        <v>25</v>
      </c>
      <c r="E254" s="217">
        <v>312</v>
      </c>
      <c r="F254" s="218"/>
      <c r="G254" s="219">
        <f t="shared" ref="G254" si="259">SUM(G255)</f>
        <v>1400000</v>
      </c>
      <c r="H254" s="219">
        <f t="shared" ref="H254:K254" si="260">SUM(H255)</f>
        <v>0</v>
      </c>
      <c r="I254" s="219">
        <f t="shared" si="260"/>
        <v>0</v>
      </c>
      <c r="J254" s="219">
        <f t="shared" si="260"/>
        <v>0</v>
      </c>
      <c r="K254" s="219">
        <f t="shared" si="260"/>
        <v>0</v>
      </c>
      <c r="L254" s="303">
        <f t="shared" si="200"/>
        <v>1400000</v>
      </c>
      <c r="M254" s="272"/>
    </row>
    <row r="255" spans="1:13" hidden="1">
      <c r="A255" s="266" t="s">
        <v>684</v>
      </c>
      <c r="B255" s="304" t="s">
        <v>14</v>
      </c>
      <c r="C255" s="153">
        <v>11</v>
      </c>
      <c r="D255" s="171" t="s">
        <v>25</v>
      </c>
      <c r="E255" s="155">
        <v>3121</v>
      </c>
      <c r="F255" s="156" t="s">
        <v>22</v>
      </c>
      <c r="G255" s="161">
        <v>1400000</v>
      </c>
      <c r="H255" s="161"/>
      <c r="I255" s="157">
        <f>H255</f>
        <v>0</v>
      </c>
      <c r="J255" s="161"/>
      <c r="K255" s="157">
        <f>J255</f>
        <v>0</v>
      </c>
      <c r="L255" s="307">
        <f t="shared" si="200"/>
        <v>1400000</v>
      </c>
      <c r="M255" s="273"/>
    </row>
    <row r="256" spans="1:13" s="151" customFormat="1" ht="15.75" hidden="1">
      <c r="A256" s="266" t="s">
        <v>684</v>
      </c>
      <c r="B256" s="302" t="s">
        <v>14</v>
      </c>
      <c r="C256" s="215">
        <v>11</v>
      </c>
      <c r="D256" s="226" t="s">
        <v>25</v>
      </c>
      <c r="E256" s="217">
        <v>313</v>
      </c>
      <c r="F256" s="218"/>
      <c r="G256" s="219">
        <f t="shared" ref="G256" si="261">SUM(G257:G259)</f>
        <v>6400000</v>
      </c>
      <c r="H256" s="219">
        <f t="shared" ref="H256:J256" si="262">SUM(H257:H259)</f>
        <v>250000</v>
      </c>
      <c r="I256" s="219">
        <f t="shared" ref="I256" si="263">SUM(I257:I259)</f>
        <v>250000</v>
      </c>
      <c r="J256" s="219">
        <f t="shared" si="262"/>
        <v>0</v>
      </c>
      <c r="K256" s="219">
        <f t="shared" ref="K256" si="264">SUM(K257:K259)</f>
        <v>0</v>
      </c>
      <c r="L256" s="303">
        <f t="shared" si="200"/>
        <v>6150000</v>
      </c>
      <c r="M256" s="272"/>
    </row>
    <row r="257" spans="1:13" s="160" customFormat="1" hidden="1">
      <c r="A257" s="266" t="s">
        <v>684</v>
      </c>
      <c r="B257" s="304" t="s">
        <v>14</v>
      </c>
      <c r="C257" s="153">
        <v>11</v>
      </c>
      <c r="D257" s="171" t="s">
        <v>25</v>
      </c>
      <c r="E257" s="155">
        <v>3131</v>
      </c>
      <c r="F257" s="156" t="s">
        <v>211</v>
      </c>
      <c r="G257" s="159">
        <v>125000</v>
      </c>
      <c r="H257" s="159"/>
      <c r="I257" s="157">
        <f t="shared" ref="I257:I259" si="265">H257</f>
        <v>0</v>
      </c>
      <c r="J257" s="159"/>
      <c r="K257" s="157">
        <f t="shared" ref="K257:K259" si="266">J257</f>
        <v>0</v>
      </c>
      <c r="L257" s="306">
        <f t="shared" si="200"/>
        <v>125000</v>
      </c>
      <c r="M257" s="274"/>
    </row>
    <row r="258" spans="1:13" ht="30" hidden="1">
      <c r="A258" s="266" t="s">
        <v>684</v>
      </c>
      <c r="B258" s="304" t="s">
        <v>14</v>
      </c>
      <c r="C258" s="153">
        <v>11</v>
      </c>
      <c r="D258" s="171" t="s">
        <v>25</v>
      </c>
      <c r="E258" s="155">
        <v>3132</v>
      </c>
      <c r="F258" s="156" t="s">
        <v>280</v>
      </c>
      <c r="G258" s="159">
        <v>5655000</v>
      </c>
      <c r="H258" s="159">
        <v>250000</v>
      </c>
      <c r="I258" s="157">
        <f t="shared" si="265"/>
        <v>250000</v>
      </c>
      <c r="J258" s="159"/>
      <c r="K258" s="157">
        <f t="shared" si="266"/>
        <v>0</v>
      </c>
      <c r="L258" s="306">
        <f t="shared" si="200"/>
        <v>5405000</v>
      </c>
      <c r="M258" s="273"/>
    </row>
    <row r="259" spans="1:13" ht="30" hidden="1">
      <c r="A259" s="266" t="s">
        <v>684</v>
      </c>
      <c r="B259" s="304" t="s">
        <v>14</v>
      </c>
      <c r="C259" s="153">
        <v>11</v>
      </c>
      <c r="D259" s="171" t="s">
        <v>25</v>
      </c>
      <c r="E259" s="155">
        <v>3133</v>
      </c>
      <c r="F259" s="156" t="s">
        <v>258</v>
      </c>
      <c r="G259" s="180">
        <v>620000</v>
      </c>
      <c r="H259" s="180"/>
      <c r="I259" s="157">
        <f t="shared" si="265"/>
        <v>0</v>
      </c>
      <c r="J259" s="180"/>
      <c r="K259" s="157">
        <f t="shared" si="266"/>
        <v>0</v>
      </c>
      <c r="L259" s="318">
        <f t="shared" ref="L259:L322" si="267">G259-H259+J259</f>
        <v>620000</v>
      </c>
      <c r="M259" s="273"/>
    </row>
    <row r="260" spans="1:13" s="151" customFormat="1" ht="15.75" hidden="1">
      <c r="A260" s="266" t="s">
        <v>684</v>
      </c>
      <c r="B260" s="302" t="s">
        <v>14</v>
      </c>
      <c r="C260" s="215">
        <v>11</v>
      </c>
      <c r="D260" s="226" t="s">
        <v>25</v>
      </c>
      <c r="E260" s="217">
        <v>321</v>
      </c>
      <c r="F260" s="218"/>
      <c r="G260" s="219">
        <f t="shared" ref="G260" si="268">SUM(G261:G263)</f>
        <v>2211250</v>
      </c>
      <c r="H260" s="219">
        <f t="shared" ref="H260:J260" si="269">SUM(H261:H263)</f>
        <v>150000</v>
      </c>
      <c r="I260" s="219">
        <f t="shared" ref="I260" si="270">SUM(I261:I263)</f>
        <v>150000</v>
      </c>
      <c r="J260" s="219">
        <f t="shared" si="269"/>
        <v>255000</v>
      </c>
      <c r="K260" s="219">
        <f t="shared" ref="K260" si="271">SUM(K261:K263)</f>
        <v>255000</v>
      </c>
      <c r="L260" s="303">
        <f t="shared" si="267"/>
        <v>2316250</v>
      </c>
      <c r="M260" s="272"/>
    </row>
    <row r="261" spans="1:13" hidden="1">
      <c r="A261" s="266" t="s">
        <v>684</v>
      </c>
      <c r="B261" s="304" t="s">
        <v>14</v>
      </c>
      <c r="C261" s="153">
        <v>11</v>
      </c>
      <c r="D261" s="171" t="s">
        <v>25</v>
      </c>
      <c r="E261" s="155">
        <v>3211</v>
      </c>
      <c r="F261" s="156" t="s">
        <v>110</v>
      </c>
      <c r="G261" s="159">
        <v>632500</v>
      </c>
      <c r="H261" s="159"/>
      <c r="I261" s="157">
        <f t="shared" ref="I261:I263" si="272">H261</f>
        <v>0</v>
      </c>
      <c r="J261" s="159">
        <v>250000</v>
      </c>
      <c r="K261" s="157">
        <f t="shared" ref="K261:K263" si="273">J261</f>
        <v>250000</v>
      </c>
      <c r="L261" s="306">
        <f t="shared" si="267"/>
        <v>882500</v>
      </c>
      <c r="M261" s="273"/>
    </row>
    <row r="262" spans="1:13" ht="30" hidden="1">
      <c r="A262" s="266" t="s">
        <v>684</v>
      </c>
      <c r="B262" s="304" t="s">
        <v>14</v>
      </c>
      <c r="C262" s="153">
        <v>11</v>
      </c>
      <c r="D262" s="171" t="s">
        <v>25</v>
      </c>
      <c r="E262" s="155">
        <v>3212</v>
      </c>
      <c r="F262" s="156" t="s">
        <v>111</v>
      </c>
      <c r="G262" s="159">
        <v>1560000</v>
      </c>
      <c r="H262" s="263">
        <v>150000</v>
      </c>
      <c r="I262" s="157">
        <f t="shared" si="272"/>
        <v>150000</v>
      </c>
      <c r="J262" s="159"/>
      <c r="K262" s="157">
        <f t="shared" si="273"/>
        <v>0</v>
      </c>
      <c r="L262" s="306">
        <f t="shared" si="267"/>
        <v>1410000</v>
      </c>
      <c r="M262" s="273"/>
    </row>
    <row r="263" spans="1:13" hidden="1">
      <c r="A263" s="266" t="s">
        <v>684</v>
      </c>
      <c r="B263" s="304" t="s">
        <v>14</v>
      </c>
      <c r="C263" s="153">
        <v>11</v>
      </c>
      <c r="D263" s="171" t="s">
        <v>25</v>
      </c>
      <c r="E263" s="155">
        <v>3213</v>
      </c>
      <c r="F263" s="156" t="s">
        <v>143</v>
      </c>
      <c r="G263" s="180">
        <v>18750</v>
      </c>
      <c r="H263" s="180"/>
      <c r="I263" s="157">
        <f t="shared" si="272"/>
        <v>0</v>
      </c>
      <c r="J263" s="180">
        <v>5000</v>
      </c>
      <c r="K263" s="157">
        <f t="shared" si="273"/>
        <v>5000</v>
      </c>
      <c r="L263" s="318">
        <f t="shared" si="267"/>
        <v>23750</v>
      </c>
      <c r="M263" s="273"/>
    </row>
    <row r="264" spans="1:13" s="151" customFormat="1" ht="15.75" hidden="1">
      <c r="A264" s="266" t="s">
        <v>684</v>
      </c>
      <c r="B264" s="302" t="s">
        <v>14</v>
      </c>
      <c r="C264" s="215">
        <v>11</v>
      </c>
      <c r="D264" s="226" t="s">
        <v>25</v>
      </c>
      <c r="E264" s="217">
        <v>322</v>
      </c>
      <c r="F264" s="218"/>
      <c r="G264" s="219">
        <f t="shared" ref="G264" si="274">SUM(G265:G269)</f>
        <v>6647500</v>
      </c>
      <c r="H264" s="219">
        <f t="shared" ref="H264:J264" si="275">SUM(H265:H269)</f>
        <v>2000000</v>
      </c>
      <c r="I264" s="219">
        <f t="shared" ref="I264" si="276">SUM(I265:I269)</f>
        <v>2000000</v>
      </c>
      <c r="J264" s="219">
        <f t="shared" si="275"/>
        <v>115000</v>
      </c>
      <c r="K264" s="219">
        <f t="shared" ref="K264" si="277">SUM(K265:K269)</f>
        <v>115000</v>
      </c>
      <c r="L264" s="303">
        <f t="shared" si="267"/>
        <v>4762500</v>
      </c>
      <c r="M264" s="272"/>
    </row>
    <row r="265" spans="1:13" hidden="1">
      <c r="A265" s="266" t="s">
        <v>684</v>
      </c>
      <c r="B265" s="304" t="s">
        <v>14</v>
      </c>
      <c r="C265" s="153">
        <v>11</v>
      </c>
      <c r="D265" s="171" t="s">
        <v>25</v>
      </c>
      <c r="E265" s="155">
        <v>3221</v>
      </c>
      <c r="F265" s="156" t="s">
        <v>113</v>
      </c>
      <c r="G265" s="159">
        <v>607500</v>
      </c>
      <c r="H265" s="159"/>
      <c r="I265" s="157">
        <f t="shared" ref="I265:I269" si="278">H265</f>
        <v>0</v>
      </c>
      <c r="J265" s="159">
        <v>100000</v>
      </c>
      <c r="K265" s="157">
        <f t="shared" ref="K265:K269" si="279">J265</f>
        <v>100000</v>
      </c>
      <c r="L265" s="306">
        <f t="shared" si="267"/>
        <v>707500</v>
      </c>
      <c r="M265" s="273"/>
    </row>
    <row r="266" spans="1:13" hidden="1">
      <c r="A266" s="266" t="s">
        <v>684</v>
      </c>
      <c r="B266" s="304" t="s">
        <v>14</v>
      </c>
      <c r="C266" s="153">
        <v>11</v>
      </c>
      <c r="D266" s="171" t="s">
        <v>25</v>
      </c>
      <c r="E266" s="155">
        <v>3223</v>
      </c>
      <c r="F266" s="156" t="s">
        <v>115</v>
      </c>
      <c r="G266" s="159">
        <v>3193750</v>
      </c>
      <c r="H266" s="159"/>
      <c r="I266" s="157">
        <f t="shared" si="278"/>
        <v>0</v>
      </c>
      <c r="J266" s="159"/>
      <c r="K266" s="157">
        <f t="shared" si="279"/>
        <v>0</v>
      </c>
      <c r="L266" s="306">
        <f t="shared" si="267"/>
        <v>3193750</v>
      </c>
      <c r="M266" s="273"/>
    </row>
    <row r="267" spans="1:13" ht="30" hidden="1">
      <c r="A267" s="266" t="s">
        <v>684</v>
      </c>
      <c r="B267" s="304" t="s">
        <v>14</v>
      </c>
      <c r="C267" s="153">
        <v>11</v>
      </c>
      <c r="D267" s="171" t="s">
        <v>25</v>
      </c>
      <c r="E267" s="155">
        <v>3224</v>
      </c>
      <c r="F267" s="156" t="s">
        <v>144</v>
      </c>
      <c r="G267" s="159">
        <v>306250</v>
      </c>
      <c r="H267" s="159"/>
      <c r="I267" s="157">
        <f t="shared" si="278"/>
        <v>0</v>
      </c>
      <c r="J267" s="159"/>
      <c r="K267" s="157">
        <f t="shared" si="279"/>
        <v>0</v>
      </c>
      <c r="L267" s="306">
        <f t="shared" si="267"/>
        <v>306250</v>
      </c>
      <c r="M267" s="273"/>
    </row>
    <row r="268" spans="1:13" s="160" customFormat="1" hidden="1">
      <c r="A268" s="266" t="s">
        <v>684</v>
      </c>
      <c r="B268" s="304" t="s">
        <v>14</v>
      </c>
      <c r="C268" s="153">
        <v>11</v>
      </c>
      <c r="D268" s="171" t="s">
        <v>25</v>
      </c>
      <c r="E268" s="155">
        <v>3225</v>
      </c>
      <c r="F268" s="156" t="s">
        <v>290</v>
      </c>
      <c r="G268" s="159">
        <v>40000</v>
      </c>
      <c r="H268" s="159"/>
      <c r="I268" s="157">
        <f t="shared" si="278"/>
        <v>0</v>
      </c>
      <c r="J268" s="159">
        <v>15000</v>
      </c>
      <c r="K268" s="157">
        <f t="shared" si="279"/>
        <v>15000</v>
      </c>
      <c r="L268" s="306">
        <f t="shared" si="267"/>
        <v>55000</v>
      </c>
      <c r="M268" s="274"/>
    </row>
    <row r="269" spans="1:13" s="160" customFormat="1" hidden="1">
      <c r="A269" s="266" t="s">
        <v>684</v>
      </c>
      <c r="B269" s="304" t="s">
        <v>14</v>
      </c>
      <c r="C269" s="153">
        <v>11</v>
      </c>
      <c r="D269" s="171" t="s">
        <v>25</v>
      </c>
      <c r="E269" s="155">
        <v>3227</v>
      </c>
      <c r="F269" s="156" t="s">
        <v>235</v>
      </c>
      <c r="G269" s="159">
        <v>2500000</v>
      </c>
      <c r="H269" s="159">
        <v>2000000</v>
      </c>
      <c r="I269" s="157">
        <f t="shared" si="278"/>
        <v>2000000</v>
      </c>
      <c r="J269" s="159"/>
      <c r="K269" s="157">
        <f t="shared" si="279"/>
        <v>0</v>
      </c>
      <c r="L269" s="306">
        <f t="shared" si="267"/>
        <v>500000</v>
      </c>
      <c r="M269" s="274"/>
    </row>
    <row r="270" spans="1:13" s="168" customFormat="1" ht="15.75" hidden="1">
      <c r="A270" s="266" t="s">
        <v>684</v>
      </c>
      <c r="B270" s="302" t="s">
        <v>14</v>
      </c>
      <c r="C270" s="215">
        <v>11</v>
      </c>
      <c r="D270" s="226" t="s">
        <v>25</v>
      </c>
      <c r="E270" s="217">
        <v>323</v>
      </c>
      <c r="F270" s="218"/>
      <c r="G270" s="219">
        <f t="shared" ref="G270" si="280">SUM(G271:G279)</f>
        <v>21881250</v>
      </c>
      <c r="H270" s="219">
        <f t="shared" ref="H270:J270" si="281">SUM(H271:H279)</f>
        <v>2340000</v>
      </c>
      <c r="I270" s="219">
        <f t="shared" ref="I270" si="282">SUM(I271:I279)</f>
        <v>2340000</v>
      </c>
      <c r="J270" s="219">
        <f t="shared" si="281"/>
        <v>290000</v>
      </c>
      <c r="K270" s="219">
        <f t="shared" ref="K270" si="283">SUM(K271:K279)</f>
        <v>290000</v>
      </c>
      <c r="L270" s="303">
        <f t="shared" si="267"/>
        <v>19831250</v>
      </c>
      <c r="M270" s="275"/>
    </row>
    <row r="271" spans="1:13" s="160" customFormat="1" hidden="1">
      <c r="A271" s="266" t="s">
        <v>684</v>
      </c>
      <c r="B271" s="304" t="s">
        <v>14</v>
      </c>
      <c r="C271" s="153">
        <v>11</v>
      </c>
      <c r="D271" s="171" t="s">
        <v>25</v>
      </c>
      <c r="E271" s="155">
        <v>3231</v>
      </c>
      <c r="F271" s="156" t="s">
        <v>117</v>
      </c>
      <c r="G271" s="159">
        <v>5831250</v>
      </c>
      <c r="H271" s="159"/>
      <c r="I271" s="157">
        <f t="shared" ref="I271:I279" si="284">H271</f>
        <v>0</v>
      </c>
      <c r="J271" s="159"/>
      <c r="K271" s="157">
        <f t="shared" ref="K271:K279" si="285">J271</f>
        <v>0</v>
      </c>
      <c r="L271" s="306">
        <f t="shared" si="267"/>
        <v>5831250</v>
      </c>
      <c r="M271" s="274"/>
    </row>
    <row r="272" spans="1:13" s="160" customFormat="1" hidden="1">
      <c r="A272" s="266" t="s">
        <v>684</v>
      </c>
      <c r="B272" s="304" t="s">
        <v>14</v>
      </c>
      <c r="C272" s="153">
        <v>11</v>
      </c>
      <c r="D272" s="171" t="s">
        <v>25</v>
      </c>
      <c r="E272" s="155">
        <v>3232</v>
      </c>
      <c r="F272" s="156" t="s">
        <v>118</v>
      </c>
      <c r="G272" s="159">
        <v>5050000</v>
      </c>
      <c r="H272" s="159">
        <v>1500000</v>
      </c>
      <c r="I272" s="157">
        <f t="shared" si="284"/>
        <v>1500000</v>
      </c>
      <c r="J272" s="159"/>
      <c r="K272" s="157">
        <f t="shared" si="285"/>
        <v>0</v>
      </c>
      <c r="L272" s="306">
        <f t="shared" si="267"/>
        <v>3550000</v>
      </c>
      <c r="M272" s="274"/>
    </row>
    <row r="273" spans="1:13" s="160" customFormat="1" hidden="1">
      <c r="A273" s="266" t="s">
        <v>684</v>
      </c>
      <c r="B273" s="304" t="s">
        <v>14</v>
      </c>
      <c r="C273" s="153">
        <v>11</v>
      </c>
      <c r="D273" s="171" t="s">
        <v>25</v>
      </c>
      <c r="E273" s="155">
        <v>3233</v>
      </c>
      <c r="F273" s="156" t="s">
        <v>119</v>
      </c>
      <c r="G273" s="159">
        <v>12500</v>
      </c>
      <c r="H273" s="159"/>
      <c r="I273" s="157">
        <f t="shared" si="284"/>
        <v>0</v>
      </c>
      <c r="J273" s="159"/>
      <c r="K273" s="157">
        <f t="shared" si="285"/>
        <v>0</v>
      </c>
      <c r="L273" s="306">
        <f t="shared" si="267"/>
        <v>12500</v>
      </c>
      <c r="M273" s="274"/>
    </row>
    <row r="274" spans="1:13" s="160" customFormat="1" hidden="1">
      <c r="A274" s="266" t="s">
        <v>684</v>
      </c>
      <c r="B274" s="304" t="s">
        <v>14</v>
      </c>
      <c r="C274" s="153">
        <v>11</v>
      </c>
      <c r="D274" s="171" t="s">
        <v>25</v>
      </c>
      <c r="E274" s="155">
        <v>3234</v>
      </c>
      <c r="F274" s="156" t="s">
        <v>120</v>
      </c>
      <c r="G274" s="159">
        <v>1406250</v>
      </c>
      <c r="H274" s="159">
        <v>450000</v>
      </c>
      <c r="I274" s="157">
        <f t="shared" si="284"/>
        <v>450000</v>
      </c>
      <c r="J274" s="159"/>
      <c r="K274" s="157">
        <f t="shared" si="285"/>
        <v>0</v>
      </c>
      <c r="L274" s="306">
        <f t="shared" si="267"/>
        <v>956250</v>
      </c>
      <c r="M274" s="274"/>
    </row>
    <row r="275" spans="1:13" s="160" customFormat="1" hidden="1">
      <c r="A275" s="266" t="s">
        <v>684</v>
      </c>
      <c r="B275" s="304" t="s">
        <v>14</v>
      </c>
      <c r="C275" s="153">
        <v>11</v>
      </c>
      <c r="D275" s="171" t="s">
        <v>25</v>
      </c>
      <c r="E275" s="155">
        <v>3235</v>
      </c>
      <c r="F275" s="156" t="s">
        <v>42</v>
      </c>
      <c r="G275" s="159">
        <v>3980000</v>
      </c>
      <c r="H275" s="159">
        <v>300000</v>
      </c>
      <c r="I275" s="157">
        <f t="shared" si="284"/>
        <v>300000</v>
      </c>
      <c r="J275" s="159"/>
      <c r="K275" s="157">
        <f t="shared" si="285"/>
        <v>0</v>
      </c>
      <c r="L275" s="306">
        <f t="shared" si="267"/>
        <v>3680000</v>
      </c>
      <c r="M275" s="274"/>
    </row>
    <row r="276" spans="1:13" s="160" customFormat="1" hidden="1">
      <c r="A276" s="266" t="s">
        <v>684</v>
      </c>
      <c r="B276" s="304" t="s">
        <v>14</v>
      </c>
      <c r="C276" s="153">
        <v>11</v>
      </c>
      <c r="D276" s="171" t="s">
        <v>25</v>
      </c>
      <c r="E276" s="155">
        <v>3236</v>
      </c>
      <c r="F276" s="156" t="s">
        <v>121</v>
      </c>
      <c r="G276" s="159">
        <v>25000</v>
      </c>
      <c r="H276" s="159"/>
      <c r="I276" s="157">
        <f t="shared" si="284"/>
        <v>0</v>
      </c>
      <c r="J276" s="159">
        <v>90000</v>
      </c>
      <c r="K276" s="157">
        <f t="shared" si="285"/>
        <v>90000</v>
      </c>
      <c r="L276" s="306">
        <f t="shared" si="267"/>
        <v>115000</v>
      </c>
      <c r="M276" s="274"/>
    </row>
    <row r="277" spans="1:13" s="160" customFormat="1" hidden="1">
      <c r="A277" s="266" t="s">
        <v>684</v>
      </c>
      <c r="B277" s="304" t="s">
        <v>14</v>
      </c>
      <c r="C277" s="153">
        <v>11</v>
      </c>
      <c r="D277" s="171" t="s">
        <v>25</v>
      </c>
      <c r="E277" s="155">
        <v>3237</v>
      </c>
      <c r="F277" s="156" t="s">
        <v>36</v>
      </c>
      <c r="G277" s="159">
        <v>2060000</v>
      </c>
      <c r="H277" s="159">
        <v>90000</v>
      </c>
      <c r="I277" s="157">
        <f t="shared" si="284"/>
        <v>90000</v>
      </c>
      <c r="J277" s="159"/>
      <c r="K277" s="157">
        <f t="shared" si="285"/>
        <v>0</v>
      </c>
      <c r="L277" s="306">
        <f t="shared" si="267"/>
        <v>1970000</v>
      </c>
      <c r="M277" s="274"/>
    </row>
    <row r="278" spans="1:13" s="160" customFormat="1" hidden="1">
      <c r="A278" s="266" t="s">
        <v>684</v>
      </c>
      <c r="B278" s="304" t="s">
        <v>14</v>
      </c>
      <c r="C278" s="153">
        <v>11</v>
      </c>
      <c r="D278" s="171" t="s">
        <v>25</v>
      </c>
      <c r="E278" s="155">
        <v>3238</v>
      </c>
      <c r="F278" s="156" t="s">
        <v>122</v>
      </c>
      <c r="G278" s="159">
        <v>2500000</v>
      </c>
      <c r="H278" s="159"/>
      <c r="I278" s="157">
        <f t="shared" si="284"/>
        <v>0</v>
      </c>
      <c r="J278" s="159"/>
      <c r="K278" s="157">
        <f t="shared" si="285"/>
        <v>0</v>
      </c>
      <c r="L278" s="306">
        <f t="shared" si="267"/>
        <v>2500000</v>
      </c>
      <c r="M278" s="274"/>
    </row>
    <row r="279" spans="1:13" s="151" customFormat="1" ht="15.75" hidden="1">
      <c r="A279" s="266" t="s">
        <v>684</v>
      </c>
      <c r="B279" s="304" t="s">
        <v>14</v>
      </c>
      <c r="C279" s="153">
        <v>11</v>
      </c>
      <c r="D279" s="171" t="s">
        <v>25</v>
      </c>
      <c r="E279" s="155">
        <v>3239</v>
      </c>
      <c r="F279" s="156" t="s">
        <v>41</v>
      </c>
      <c r="G279" s="159">
        <v>1016250</v>
      </c>
      <c r="H279" s="159"/>
      <c r="I279" s="157">
        <f t="shared" si="284"/>
        <v>0</v>
      </c>
      <c r="J279" s="159">
        <v>200000</v>
      </c>
      <c r="K279" s="157">
        <f t="shared" si="285"/>
        <v>200000</v>
      </c>
      <c r="L279" s="306">
        <f t="shared" si="267"/>
        <v>1216250</v>
      </c>
      <c r="M279" s="272"/>
    </row>
    <row r="280" spans="1:13" s="151" customFormat="1" ht="15.75" hidden="1">
      <c r="A280" s="266" t="s">
        <v>684</v>
      </c>
      <c r="B280" s="302" t="s">
        <v>14</v>
      </c>
      <c r="C280" s="215">
        <v>11</v>
      </c>
      <c r="D280" s="226" t="s">
        <v>25</v>
      </c>
      <c r="E280" s="217">
        <v>324</v>
      </c>
      <c r="F280" s="218"/>
      <c r="G280" s="219">
        <f t="shared" ref="G280" si="286">SUM(G281)</f>
        <v>10000</v>
      </c>
      <c r="H280" s="219">
        <f t="shared" ref="H280:K280" si="287">SUM(H281)</f>
        <v>0</v>
      </c>
      <c r="I280" s="219">
        <f t="shared" si="287"/>
        <v>0</v>
      </c>
      <c r="J280" s="219">
        <f t="shared" si="287"/>
        <v>0</v>
      </c>
      <c r="K280" s="219">
        <f t="shared" si="287"/>
        <v>0</v>
      </c>
      <c r="L280" s="303">
        <f t="shared" si="267"/>
        <v>10000</v>
      </c>
      <c r="M280" s="272"/>
    </row>
    <row r="281" spans="1:13" s="168" customFormat="1" ht="30" hidden="1">
      <c r="A281" s="266" t="s">
        <v>684</v>
      </c>
      <c r="B281" s="304" t="s">
        <v>14</v>
      </c>
      <c r="C281" s="153">
        <v>11</v>
      </c>
      <c r="D281" s="171" t="s">
        <v>25</v>
      </c>
      <c r="E281" s="155">
        <v>3241</v>
      </c>
      <c r="F281" s="156" t="s">
        <v>236</v>
      </c>
      <c r="G281" s="161">
        <v>10000</v>
      </c>
      <c r="H281" s="161"/>
      <c r="I281" s="157">
        <f>H281</f>
        <v>0</v>
      </c>
      <c r="J281" s="161"/>
      <c r="K281" s="157">
        <f>J281</f>
        <v>0</v>
      </c>
      <c r="L281" s="307">
        <f t="shared" si="267"/>
        <v>10000</v>
      </c>
      <c r="M281" s="275"/>
    </row>
    <row r="282" spans="1:13" s="151" customFormat="1" ht="15.75" hidden="1">
      <c r="A282" s="266" t="s">
        <v>684</v>
      </c>
      <c r="B282" s="302" t="s">
        <v>14</v>
      </c>
      <c r="C282" s="215">
        <v>11</v>
      </c>
      <c r="D282" s="226" t="s">
        <v>25</v>
      </c>
      <c r="E282" s="217">
        <v>329</v>
      </c>
      <c r="F282" s="218"/>
      <c r="G282" s="219">
        <f t="shared" ref="G282" si="288">SUM(G283:G288)</f>
        <v>568750</v>
      </c>
      <c r="H282" s="219">
        <f t="shared" ref="H282:J282" si="289">SUM(H283:H288)</f>
        <v>0</v>
      </c>
      <c r="I282" s="219">
        <f t="shared" ref="I282" si="290">SUM(I283:I288)</f>
        <v>0</v>
      </c>
      <c r="J282" s="219">
        <f t="shared" si="289"/>
        <v>200000</v>
      </c>
      <c r="K282" s="219">
        <f t="shared" ref="K282" si="291">SUM(K283:K288)</f>
        <v>200000</v>
      </c>
      <c r="L282" s="303">
        <f t="shared" si="267"/>
        <v>768750</v>
      </c>
      <c r="M282" s="272"/>
    </row>
    <row r="283" spans="1:13" ht="30" hidden="1">
      <c r="A283" s="266" t="s">
        <v>684</v>
      </c>
      <c r="B283" s="304" t="s">
        <v>14</v>
      </c>
      <c r="C283" s="153">
        <v>11</v>
      </c>
      <c r="D283" s="171" t="s">
        <v>25</v>
      </c>
      <c r="E283" s="155">
        <v>3291</v>
      </c>
      <c r="F283" s="156" t="s">
        <v>109</v>
      </c>
      <c r="G283" s="159">
        <v>150000</v>
      </c>
      <c r="H283" s="159"/>
      <c r="I283" s="157">
        <f t="shared" ref="I283:I288" si="292">H283</f>
        <v>0</v>
      </c>
      <c r="J283" s="159"/>
      <c r="K283" s="157">
        <f t="shared" ref="K283:K288" si="293">J283</f>
        <v>0</v>
      </c>
      <c r="L283" s="306">
        <f t="shared" si="267"/>
        <v>150000</v>
      </c>
      <c r="M283" s="273"/>
    </row>
    <row r="284" spans="1:13" hidden="1">
      <c r="A284" s="266" t="s">
        <v>684</v>
      </c>
      <c r="B284" s="304" t="s">
        <v>14</v>
      </c>
      <c r="C284" s="153">
        <v>11</v>
      </c>
      <c r="D284" s="171" t="s">
        <v>25</v>
      </c>
      <c r="E284" s="155">
        <v>3292</v>
      </c>
      <c r="F284" s="156" t="s">
        <v>123</v>
      </c>
      <c r="G284" s="159">
        <v>143750</v>
      </c>
      <c r="H284" s="159"/>
      <c r="I284" s="157">
        <f t="shared" si="292"/>
        <v>0</v>
      </c>
      <c r="J284" s="159"/>
      <c r="K284" s="157">
        <f t="shared" si="293"/>
        <v>0</v>
      </c>
      <c r="L284" s="306">
        <f t="shared" si="267"/>
        <v>143750</v>
      </c>
      <c r="M284" s="273"/>
    </row>
    <row r="285" spans="1:13" s="160" customFormat="1" hidden="1">
      <c r="A285" s="266" t="s">
        <v>684</v>
      </c>
      <c r="B285" s="304" t="s">
        <v>14</v>
      </c>
      <c r="C285" s="153">
        <v>11</v>
      </c>
      <c r="D285" s="171" t="s">
        <v>25</v>
      </c>
      <c r="E285" s="155">
        <v>3293</v>
      </c>
      <c r="F285" s="156" t="s">
        <v>124</v>
      </c>
      <c r="G285" s="159">
        <v>56250</v>
      </c>
      <c r="H285" s="159"/>
      <c r="I285" s="157">
        <f t="shared" si="292"/>
        <v>0</v>
      </c>
      <c r="J285" s="159"/>
      <c r="K285" s="157">
        <f t="shared" si="293"/>
        <v>0</v>
      </c>
      <c r="L285" s="306">
        <f t="shared" si="267"/>
        <v>56250</v>
      </c>
      <c r="M285" s="274"/>
    </row>
    <row r="286" spans="1:13" s="160" customFormat="1" hidden="1">
      <c r="A286" s="266" t="s">
        <v>684</v>
      </c>
      <c r="B286" s="304" t="s">
        <v>14</v>
      </c>
      <c r="C286" s="153">
        <v>11</v>
      </c>
      <c r="D286" s="171" t="s">
        <v>25</v>
      </c>
      <c r="E286" s="155">
        <v>3294</v>
      </c>
      <c r="F286" s="156" t="s">
        <v>620</v>
      </c>
      <c r="G286" s="159">
        <v>195000</v>
      </c>
      <c r="H286" s="159"/>
      <c r="I286" s="157">
        <f t="shared" si="292"/>
        <v>0</v>
      </c>
      <c r="J286" s="159">
        <v>200000</v>
      </c>
      <c r="K286" s="157">
        <f t="shared" si="293"/>
        <v>200000</v>
      </c>
      <c r="L286" s="306">
        <f t="shared" si="267"/>
        <v>395000</v>
      </c>
      <c r="M286" s="274"/>
    </row>
    <row r="287" spans="1:13" s="160" customFormat="1" hidden="1">
      <c r="A287" s="266" t="s">
        <v>684</v>
      </c>
      <c r="B287" s="304" t="s">
        <v>14</v>
      </c>
      <c r="C287" s="153">
        <v>11</v>
      </c>
      <c r="D287" s="171" t="s">
        <v>25</v>
      </c>
      <c r="E287" s="155">
        <v>3295</v>
      </c>
      <c r="F287" s="156" t="s">
        <v>237</v>
      </c>
      <c r="G287" s="159">
        <v>18750</v>
      </c>
      <c r="H287" s="159"/>
      <c r="I287" s="157">
        <f t="shared" si="292"/>
        <v>0</v>
      </c>
      <c r="J287" s="159"/>
      <c r="K287" s="157">
        <f t="shared" si="293"/>
        <v>0</v>
      </c>
      <c r="L287" s="306">
        <f t="shared" si="267"/>
        <v>18750</v>
      </c>
      <c r="M287" s="274"/>
    </row>
    <row r="288" spans="1:13" s="160" customFormat="1" hidden="1">
      <c r="A288" s="266" t="s">
        <v>684</v>
      </c>
      <c r="B288" s="304" t="s">
        <v>14</v>
      </c>
      <c r="C288" s="153">
        <v>11</v>
      </c>
      <c r="D288" s="171" t="s">
        <v>25</v>
      </c>
      <c r="E288" s="155">
        <v>3299</v>
      </c>
      <c r="F288" s="156" t="s">
        <v>125</v>
      </c>
      <c r="G288" s="159">
        <v>5000</v>
      </c>
      <c r="H288" s="159"/>
      <c r="I288" s="157">
        <f t="shared" si="292"/>
        <v>0</v>
      </c>
      <c r="J288" s="159"/>
      <c r="K288" s="157">
        <f t="shared" si="293"/>
        <v>0</v>
      </c>
      <c r="L288" s="306">
        <f t="shared" si="267"/>
        <v>5000</v>
      </c>
      <c r="M288" s="274"/>
    </row>
    <row r="289" spans="1:13" s="168" customFormat="1" ht="15.75" hidden="1">
      <c r="A289" s="266" t="s">
        <v>684</v>
      </c>
      <c r="B289" s="302" t="s">
        <v>14</v>
      </c>
      <c r="C289" s="215">
        <v>11</v>
      </c>
      <c r="D289" s="226" t="s">
        <v>25</v>
      </c>
      <c r="E289" s="217">
        <v>343</v>
      </c>
      <c r="F289" s="218"/>
      <c r="G289" s="219">
        <f>SUM(G290:G292)</f>
        <v>8500</v>
      </c>
      <c r="H289" s="219">
        <f>SUM(H290:H292)</f>
        <v>3000</v>
      </c>
      <c r="I289" s="219">
        <f>SUM(I290:I292)</f>
        <v>3000</v>
      </c>
      <c r="J289" s="219">
        <f>SUM(J290:J292)</f>
        <v>4000</v>
      </c>
      <c r="K289" s="219">
        <f>SUM(K290:K292)</f>
        <v>4000</v>
      </c>
      <c r="L289" s="303">
        <f t="shared" si="267"/>
        <v>9500</v>
      </c>
      <c r="M289" s="275"/>
    </row>
    <row r="290" spans="1:13" s="160" customFormat="1" hidden="1">
      <c r="A290" s="266" t="s">
        <v>684</v>
      </c>
      <c r="B290" s="304" t="s">
        <v>14</v>
      </c>
      <c r="C290" s="153">
        <v>11</v>
      </c>
      <c r="D290" s="171" t="s">
        <v>25</v>
      </c>
      <c r="E290" s="155">
        <v>3431</v>
      </c>
      <c r="F290" s="156" t="s">
        <v>153</v>
      </c>
      <c r="G290" s="159">
        <v>1500</v>
      </c>
      <c r="H290" s="159"/>
      <c r="I290" s="157">
        <f t="shared" ref="I290:I292" si="294">H290</f>
        <v>0</v>
      </c>
      <c r="J290" s="159">
        <v>4000</v>
      </c>
      <c r="K290" s="157">
        <f t="shared" ref="K290:K292" si="295">J290</f>
        <v>4000</v>
      </c>
      <c r="L290" s="306">
        <f t="shared" si="267"/>
        <v>5500</v>
      </c>
      <c r="M290" s="274"/>
    </row>
    <row r="291" spans="1:13" s="160" customFormat="1" hidden="1">
      <c r="A291" s="266" t="s">
        <v>684</v>
      </c>
      <c r="B291" s="304" t="s">
        <v>14</v>
      </c>
      <c r="C291" s="153">
        <v>11</v>
      </c>
      <c r="D291" s="171" t="s">
        <v>25</v>
      </c>
      <c r="E291" s="155">
        <v>3433</v>
      </c>
      <c r="F291" s="156" t="s">
        <v>126</v>
      </c>
      <c r="G291" s="159">
        <v>5000</v>
      </c>
      <c r="H291" s="159">
        <v>3000</v>
      </c>
      <c r="I291" s="157">
        <f t="shared" si="294"/>
        <v>3000</v>
      </c>
      <c r="J291" s="159"/>
      <c r="K291" s="157">
        <f t="shared" si="295"/>
        <v>0</v>
      </c>
      <c r="L291" s="306">
        <f t="shared" si="267"/>
        <v>2000</v>
      </c>
      <c r="M291" s="274"/>
    </row>
    <row r="292" spans="1:13" s="160" customFormat="1" hidden="1">
      <c r="A292" s="266" t="s">
        <v>684</v>
      </c>
      <c r="B292" s="309" t="s">
        <v>14</v>
      </c>
      <c r="C292" s="163">
        <v>11</v>
      </c>
      <c r="D292" s="175" t="s">
        <v>25</v>
      </c>
      <c r="E292" s="165">
        <v>3434</v>
      </c>
      <c r="F292" s="156" t="s">
        <v>127</v>
      </c>
      <c r="G292" s="159">
        <v>2000</v>
      </c>
      <c r="H292" s="159"/>
      <c r="I292" s="157">
        <f t="shared" si="294"/>
        <v>0</v>
      </c>
      <c r="J292" s="159"/>
      <c r="K292" s="157">
        <f t="shared" si="295"/>
        <v>0</v>
      </c>
      <c r="L292" s="306">
        <f t="shared" si="267"/>
        <v>2000</v>
      </c>
      <c r="M292" s="274"/>
    </row>
    <row r="293" spans="1:13" s="168" customFormat="1" ht="15.75" hidden="1">
      <c r="A293" s="266" t="s">
        <v>684</v>
      </c>
      <c r="B293" s="302" t="s">
        <v>14</v>
      </c>
      <c r="C293" s="215">
        <v>11</v>
      </c>
      <c r="D293" s="226" t="s">
        <v>25</v>
      </c>
      <c r="E293" s="217">
        <v>372</v>
      </c>
      <c r="F293" s="218"/>
      <c r="G293" s="219">
        <f t="shared" ref="G293" si="296">SUM(G294)</f>
        <v>30000</v>
      </c>
      <c r="H293" s="219">
        <f t="shared" ref="H293:K293" si="297">SUM(H294)</f>
        <v>0</v>
      </c>
      <c r="I293" s="219">
        <f t="shared" si="297"/>
        <v>0</v>
      </c>
      <c r="J293" s="219">
        <f t="shared" si="297"/>
        <v>0</v>
      </c>
      <c r="K293" s="219">
        <f t="shared" si="297"/>
        <v>0</v>
      </c>
      <c r="L293" s="303">
        <f t="shared" si="267"/>
        <v>30000</v>
      </c>
      <c r="M293" s="275"/>
    </row>
    <row r="294" spans="1:13" s="160" customFormat="1" hidden="1">
      <c r="A294" s="266" t="s">
        <v>684</v>
      </c>
      <c r="B294" s="304" t="s">
        <v>14</v>
      </c>
      <c r="C294" s="153">
        <v>11</v>
      </c>
      <c r="D294" s="171" t="s">
        <v>25</v>
      </c>
      <c r="E294" s="155">
        <v>3721</v>
      </c>
      <c r="F294" s="156" t="s">
        <v>232</v>
      </c>
      <c r="G294" s="161">
        <v>30000</v>
      </c>
      <c r="H294" s="161"/>
      <c r="I294" s="157">
        <f>H294</f>
        <v>0</v>
      </c>
      <c r="J294" s="161"/>
      <c r="K294" s="157">
        <f>J294</f>
        <v>0</v>
      </c>
      <c r="L294" s="307">
        <f t="shared" si="267"/>
        <v>30000</v>
      </c>
      <c r="M294" s="274"/>
    </row>
    <row r="295" spans="1:13" s="168" customFormat="1" ht="15.75" hidden="1">
      <c r="A295" s="266" t="s">
        <v>684</v>
      </c>
      <c r="B295" s="302" t="s">
        <v>14</v>
      </c>
      <c r="C295" s="215">
        <v>11</v>
      </c>
      <c r="D295" s="226" t="s">
        <v>25</v>
      </c>
      <c r="E295" s="217">
        <v>412</v>
      </c>
      <c r="F295" s="218"/>
      <c r="G295" s="219">
        <f t="shared" ref="G295" si="298">G296+G297</f>
        <v>593750</v>
      </c>
      <c r="H295" s="219">
        <f t="shared" ref="H295:J295" si="299">H296+H297</f>
        <v>0</v>
      </c>
      <c r="I295" s="219">
        <f t="shared" ref="I295" si="300">I296+I297</f>
        <v>0</v>
      </c>
      <c r="J295" s="219">
        <f t="shared" si="299"/>
        <v>0</v>
      </c>
      <c r="K295" s="219">
        <f t="shared" ref="K295" si="301">K296+K297</f>
        <v>0</v>
      </c>
      <c r="L295" s="303">
        <f t="shared" si="267"/>
        <v>593750</v>
      </c>
      <c r="M295" s="275"/>
    </row>
    <row r="296" spans="1:13" s="160" customFormat="1" hidden="1">
      <c r="A296" s="266" t="s">
        <v>684</v>
      </c>
      <c r="B296" s="304" t="s">
        <v>14</v>
      </c>
      <c r="C296" s="153">
        <v>11</v>
      </c>
      <c r="D296" s="171" t="s">
        <v>25</v>
      </c>
      <c r="E296" s="155">
        <v>4123</v>
      </c>
      <c r="F296" s="156" t="s">
        <v>133</v>
      </c>
      <c r="G296" s="159">
        <v>200000</v>
      </c>
      <c r="H296" s="159"/>
      <c r="I296" s="157">
        <f t="shared" ref="I296:I297" si="302">H296</f>
        <v>0</v>
      </c>
      <c r="J296" s="159"/>
      <c r="K296" s="157">
        <f t="shared" ref="K296:K297" si="303">J296</f>
        <v>0</v>
      </c>
      <c r="L296" s="306">
        <f t="shared" si="267"/>
        <v>200000</v>
      </c>
      <c r="M296" s="274"/>
    </row>
    <row r="297" spans="1:13" s="160" customFormat="1" hidden="1">
      <c r="A297" s="266" t="s">
        <v>684</v>
      </c>
      <c r="B297" s="304" t="s">
        <v>14</v>
      </c>
      <c r="C297" s="153">
        <v>11</v>
      </c>
      <c r="D297" s="171" t="s">
        <v>25</v>
      </c>
      <c r="E297" s="155">
        <v>4126</v>
      </c>
      <c r="F297" s="156" t="s">
        <v>4</v>
      </c>
      <c r="G297" s="159">
        <v>393750</v>
      </c>
      <c r="H297" s="159"/>
      <c r="I297" s="157">
        <f t="shared" si="302"/>
        <v>0</v>
      </c>
      <c r="J297" s="159"/>
      <c r="K297" s="157">
        <f t="shared" si="303"/>
        <v>0</v>
      </c>
      <c r="L297" s="306">
        <f t="shared" si="267"/>
        <v>393750</v>
      </c>
      <c r="M297" s="274"/>
    </row>
    <row r="298" spans="1:13" s="168" customFormat="1" ht="15.75" hidden="1">
      <c r="A298" s="266" t="s">
        <v>684</v>
      </c>
      <c r="B298" s="302" t="s">
        <v>14</v>
      </c>
      <c r="C298" s="215">
        <v>11</v>
      </c>
      <c r="D298" s="226" t="s">
        <v>25</v>
      </c>
      <c r="E298" s="217">
        <v>422</v>
      </c>
      <c r="F298" s="218"/>
      <c r="G298" s="219">
        <f t="shared" ref="G298" si="304">G299+G300+G301+G302</f>
        <v>2175000</v>
      </c>
      <c r="H298" s="219">
        <f t="shared" ref="H298:J298" si="305">H299+H300+H301+H302</f>
        <v>80000</v>
      </c>
      <c r="I298" s="219">
        <f t="shared" ref="I298" si="306">I299+I300+I301+I302</f>
        <v>80000</v>
      </c>
      <c r="J298" s="219">
        <f t="shared" si="305"/>
        <v>80000</v>
      </c>
      <c r="K298" s="219">
        <f t="shared" ref="K298" si="307">K299+K300+K301+K302</f>
        <v>80000</v>
      </c>
      <c r="L298" s="303">
        <f t="shared" si="267"/>
        <v>2175000</v>
      </c>
      <c r="M298" s="275"/>
    </row>
    <row r="299" spans="1:13" s="160" customFormat="1" hidden="1">
      <c r="A299" s="266" t="s">
        <v>684</v>
      </c>
      <c r="B299" s="304" t="s">
        <v>14</v>
      </c>
      <c r="C299" s="153">
        <v>11</v>
      </c>
      <c r="D299" s="171" t="s">
        <v>25</v>
      </c>
      <c r="E299" s="155">
        <v>4221</v>
      </c>
      <c r="F299" s="156" t="s">
        <v>129</v>
      </c>
      <c r="G299" s="159">
        <v>1537500</v>
      </c>
      <c r="H299" s="159"/>
      <c r="I299" s="157">
        <f t="shared" ref="I299:I302" si="308">H299</f>
        <v>0</v>
      </c>
      <c r="J299" s="159"/>
      <c r="K299" s="157">
        <f t="shared" ref="K299:K302" si="309">J299</f>
        <v>0</v>
      </c>
      <c r="L299" s="306">
        <f t="shared" si="267"/>
        <v>1537500</v>
      </c>
      <c r="M299" s="274"/>
    </row>
    <row r="300" spans="1:13" s="160" customFormat="1" hidden="1">
      <c r="A300" s="266" t="s">
        <v>684</v>
      </c>
      <c r="B300" s="304" t="s">
        <v>14</v>
      </c>
      <c r="C300" s="153">
        <v>11</v>
      </c>
      <c r="D300" s="171" t="s">
        <v>25</v>
      </c>
      <c r="E300" s="155">
        <v>4222</v>
      </c>
      <c r="F300" s="156" t="s">
        <v>130</v>
      </c>
      <c r="G300" s="159">
        <v>50000</v>
      </c>
      <c r="H300" s="159"/>
      <c r="I300" s="157">
        <f t="shared" si="308"/>
        <v>0</v>
      </c>
      <c r="J300" s="159">
        <v>80000</v>
      </c>
      <c r="K300" s="157">
        <f t="shared" si="309"/>
        <v>80000</v>
      </c>
      <c r="L300" s="306">
        <f t="shared" si="267"/>
        <v>130000</v>
      </c>
      <c r="M300" s="274"/>
    </row>
    <row r="301" spans="1:13" s="160" customFormat="1" hidden="1">
      <c r="A301" s="266" t="s">
        <v>684</v>
      </c>
      <c r="B301" s="304" t="s">
        <v>14</v>
      </c>
      <c r="C301" s="153">
        <v>11</v>
      </c>
      <c r="D301" s="171" t="s">
        <v>25</v>
      </c>
      <c r="E301" s="155">
        <v>4223</v>
      </c>
      <c r="F301" s="156" t="s">
        <v>131</v>
      </c>
      <c r="G301" s="159">
        <v>312500</v>
      </c>
      <c r="H301" s="159">
        <v>80000</v>
      </c>
      <c r="I301" s="157">
        <f t="shared" si="308"/>
        <v>80000</v>
      </c>
      <c r="J301" s="159"/>
      <c r="K301" s="157">
        <f t="shared" si="309"/>
        <v>0</v>
      </c>
      <c r="L301" s="306">
        <f t="shared" si="267"/>
        <v>232500</v>
      </c>
      <c r="M301" s="274"/>
    </row>
    <row r="302" spans="1:13" s="160" customFormat="1" hidden="1">
      <c r="A302" s="266" t="s">
        <v>684</v>
      </c>
      <c r="B302" s="304" t="s">
        <v>14</v>
      </c>
      <c r="C302" s="153">
        <v>11</v>
      </c>
      <c r="D302" s="171" t="s">
        <v>25</v>
      </c>
      <c r="E302" s="155">
        <v>4227</v>
      </c>
      <c r="F302" s="156" t="s">
        <v>132</v>
      </c>
      <c r="G302" s="159">
        <v>275000</v>
      </c>
      <c r="H302" s="159"/>
      <c r="I302" s="157">
        <f t="shared" si="308"/>
        <v>0</v>
      </c>
      <c r="J302" s="159"/>
      <c r="K302" s="157">
        <f t="shared" si="309"/>
        <v>0</v>
      </c>
      <c r="L302" s="306">
        <f t="shared" si="267"/>
        <v>275000</v>
      </c>
      <c r="M302" s="274"/>
    </row>
    <row r="303" spans="1:13" s="168" customFormat="1" ht="15.75" hidden="1">
      <c r="A303" s="266" t="s">
        <v>684</v>
      </c>
      <c r="B303" s="302" t="s">
        <v>14</v>
      </c>
      <c r="C303" s="215">
        <v>11</v>
      </c>
      <c r="D303" s="226" t="s">
        <v>25</v>
      </c>
      <c r="E303" s="217">
        <v>426</v>
      </c>
      <c r="F303" s="218"/>
      <c r="G303" s="219">
        <f t="shared" ref="G303" si="310">G304</f>
        <v>1940000</v>
      </c>
      <c r="H303" s="219">
        <f t="shared" ref="H303:K303" si="311">H304</f>
        <v>490000</v>
      </c>
      <c r="I303" s="219">
        <f t="shared" si="311"/>
        <v>490000</v>
      </c>
      <c r="J303" s="219">
        <f t="shared" si="311"/>
        <v>0</v>
      </c>
      <c r="K303" s="219">
        <f t="shared" si="311"/>
        <v>0</v>
      </c>
      <c r="L303" s="303">
        <f t="shared" si="267"/>
        <v>1450000</v>
      </c>
      <c r="M303" s="275"/>
    </row>
    <row r="304" spans="1:13" s="160" customFormat="1" hidden="1">
      <c r="A304" s="266" t="s">
        <v>684</v>
      </c>
      <c r="B304" s="304" t="s">
        <v>14</v>
      </c>
      <c r="C304" s="153">
        <v>11</v>
      </c>
      <c r="D304" s="171" t="s">
        <v>25</v>
      </c>
      <c r="E304" s="155">
        <v>4262</v>
      </c>
      <c r="F304" s="156" t="s">
        <v>135</v>
      </c>
      <c r="G304" s="161">
        <v>1940000</v>
      </c>
      <c r="H304" s="161">
        <v>490000</v>
      </c>
      <c r="I304" s="157">
        <f>H304</f>
        <v>490000</v>
      </c>
      <c r="J304" s="161"/>
      <c r="K304" s="157">
        <f>J304</f>
        <v>0</v>
      </c>
      <c r="L304" s="307">
        <f t="shared" si="267"/>
        <v>1450000</v>
      </c>
      <c r="M304" s="274"/>
    </row>
    <row r="305" spans="1:13" s="168" customFormat="1" ht="15.75" hidden="1">
      <c r="A305" s="266" t="s">
        <v>684</v>
      </c>
      <c r="B305" s="302" t="s">
        <v>14</v>
      </c>
      <c r="C305" s="215">
        <v>11</v>
      </c>
      <c r="D305" s="226" t="s">
        <v>25</v>
      </c>
      <c r="E305" s="217">
        <v>451</v>
      </c>
      <c r="F305" s="218"/>
      <c r="G305" s="219">
        <f t="shared" ref="G305" si="312">G306</f>
        <v>2625000</v>
      </c>
      <c r="H305" s="219">
        <f t="shared" ref="H305:K305" si="313">H306</f>
        <v>2000000</v>
      </c>
      <c r="I305" s="219">
        <f t="shared" si="313"/>
        <v>2000000</v>
      </c>
      <c r="J305" s="219">
        <f t="shared" si="313"/>
        <v>0</v>
      </c>
      <c r="K305" s="219">
        <f t="shared" si="313"/>
        <v>0</v>
      </c>
      <c r="L305" s="303">
        <f t="shared" si="267"/>
        <v>625000</v>
      </c>
      <c r="M305" s="275"/>
    </row>
    <row r="306" spans="1:13" s="160" customFormat="1" ht="30" hidden="1">
      <c r="A306" s="266" t="s">
        <v>684</v>
      </c>
      <c r="B306" s="304" t="s">
        <v>14</v>
      </c>
      <c r="C306" s="153">
        <v>11</v>
      </c>
      <c r="D306" s="171" t="s">
        <v>25</v>
      </c>
      <c r="E306" s="155">
        <v>4511</v>
      </c>
      <c r="F306" s="156" t="s">
        <v>136</v>
      </c>
      <c r="G306" s="161">
        <v>2625000</v>
      </c>
      <c r="H306" s="161">
        <v>2000000</v>
      </c>
      <c r="I306" s="157">
        <f>H306</f>
        <v>2000000</v>
      </c>
      <c r="J306" s="161"/>
      <c r="K306" s="157">
        <f>J306</f>
        <v>0</v>
      </c>
      <c r="L306" s="307">
        <f t="shared" si="267"/>
        <v>625000</v>
      </c>
      <c r="M306" s="274"/>
    </row>
    <row r="307" spans="1:13" s="151" customFormat="1" ht="15.75" hidden="1">
      <c r="A307" s="266" t="s">
        <v>684</v>
      </c>
      <c r="B307" s="302" t="s">
        <v>14</v>
      </c>
      <c r="C307" s="215">
        <v>31</v>
      </c>
      <c r="D307" s="226" t="s">
        <v>25</v>
      </c>
      <c r="E307" s="217">
        <v>329</v>
      </c>
      <c r="F307" s="218"/>
      <c r="G307" s="219">
        <f t="shared" ref="G307" si="314">SUM(G308)</f>
        <v>10000</v>
      </c>
      <c r="H307" s="219">
        <f t="shared" ref="H307:K307" si="315">SUM(H308)</f>
        <v>0</v>
      </c>
      <c r="I307" s="219">
        <f t="shared" si="315"/>
        <v>0</v>
      </c>
      <c r="J307" s="219">
        <f t="shared" si="315"/>
        <v>0</v>
      </c>
      <c r="K307" s="219">
        <f t="shared" si="315"/>
        <v>0</v>
      </c>
      <c r="L307" s="303">
        <f t="shared" si="267"/>
        <v>10000</v>
      </c>
      <c r="M307" s="272"/>
    </row>
    <row r="308" spans="1:13" s="151" customFormat="1" ht="30" hidden="1">
      <c r="A308" s="266" t="s">
        <v>684</v>
      </c>
      <c r="B308" s="304" t="s">
        <v>14</v>
      </c>
      <c r="C308" s="153">
        <v>31</v>
      </c>
      <c r="D308" s="171" t="s">
        <v>25</v>
      </c>
      <c r="E308" s="155">
        <v>3291</v>
      </c>
      <c r="F308" s="156" t="s">
        <v>109</v>
      </c>
      <c r="G308" s="161">
        <v>10000</v>
      </c>
      <c r="H308" s="161"/>
      <c r="I308" s="255"/>
      <c r="J308" s="161"/>
      <c r="K308" s="255"/>
      <c r="L308" s="307">
        <f t="shared" si="267"/>
        <v>10000</v>
      </c>
      <c r="M308" s="272"/>
    </row>
    <row r="309" spans="1:13" s="151" customFormat="1" ht="15.75" hidden="1">
      <c r="A309" s="266" t="s">
        <v>684</v>
      </c>
      <c r="B309" s="308" t="s">
        <v>14</v>
      </c>
      <c r="C309" s="221">
        <v>43</v>
      </c>
      <c r="D309" s="228" t="s">
        <v>25</v>
      </c>
      <c r="E309" s="223">
        <v>321</v>
      </c>
      <c r="F309" s="156"/>
      <c r="G309" s="219">
        <f>G310</f>
        <v>218750</v>
      </c>
      <c r="H309" s="219">
        <f>H310</f>
        <v>0</v>
      </c>
      <c r="I309" s="219">
        <f>I310</f>
        <v>0</v>
      </c>
      <c r="J309" s="219">
        <f>J310</f>
        <v>0</v>
      </c>
      <c r="K309" s="219">
        <f>K310</f>
        <v>0</v>
      </c>
      <c r="L309" s="303">
        <f t="shared" si="267"/>
        <v>218750</v>
      </c>
      <c r="M309" s="272"/>
    </row>
    <row r="310" spans="1:13" s="151" customFormat="1" ht="15.75" hidden="1">
      <c r="A310" s="266" t="s">
        <v>684</v>
      </c>
      <c r="B310" s="309" t="s">
        <v>14</v>
      </c>
      <c r="C310" s="163">
        <v>43</v>
      </c>
      <c r="D310" s="175" t="s">
        <v>25</v>
      </c>
      <c r="E310" s="165">
        <v>3213</v>
      </c>
      <c r="F310" s="156" t="s">
        <v>143</v>
      </c>
      <c r="G310" s="161">
        <v>218750</v>
      </c>
      <c r="H310" s="161"/>
      <c r="I310" s="255"/>
      <c r="J310" s="161"/>
      <c r="K310" s="255"/>
      <c r="L310" s="307">
        <f t="shared" si="267"/>
        <v>218750</v>
      </c>
      <c r="M310" s="272"/>
    </row>
    <row r="311" spans="1:13" s="151" customFormat="1" ht="15.75" hidden="1">
      <c r="A311" s="266" t="s">
        <v>684</v>
      </c>
      <c r="B311" s="308" t="s">
        <v>14</v>
      </c>
      <c r="C311" s="221">
        <v>43</v>
      </c>
      <c r="D311" s="228" t="s">
        <v>25</v>
      </c>
      <c r="E311" s="223">
        <v>323</v>
      </c>
      <c r="F311" s="156"/>
      <c r="G311" s="219">
        <f>SUM(G312:G314)</f>
        <v>10312250</v>
      </c>
      <c r="H311" s="219">
        <f>SUM(H312:H314)</f>
        <v>250000</v>
      </c>
      <c r="I311" s="219">
        <f>SUM(I312:I314)</f>
        <v>0</v>
      </c>
      <c r="J311" s="219">
        <f>SUM(J312:J314)</f>
        <v>0</v>
      </c>
      <c r="K311" s="219">
        <f>SUM(K312:K314)</f>
        <v>0</v>
      </c>
      <c r="L311" s="303">
        <f t="shared" si="267"/>
        <v>10062250</v>
      </c>
      <c r="M311" s="272"/>
    </row>
    <row r="312" spans="1:13" s="151" customFormat="1" ht="15.75" hidden="1">
      <c r="A312" s="266" t="s">
        <v>684</v>
      </c>
      <c r="B312" s="309" t="s">
        <v>14</v>
      </c>
      <c r="C312" s="163">
        <v>43</v>
      </c>
      <c r="D312" s="175" t="s">
        <v>25</v>
      </c>
      <c r="E312" s="165">
        <v>3232</v>
      </c>
      <c r="F312" s="156" t="s">
        <v>118</v>
      </c>
      <c r="G312" s="159">
        <v>9617250</v>
      </c>
      <c r="H312" s="159"/>
      <c r="I312" s="254"/>
      <c r="J312" s="159"/>
      <c r="K312" s="254"/>
      <c r="L312" s="306">
        <f t="shared" si="267"/>
        <v>9617250</v>
      </c>
      <c r="M312" s="272"/>
    </row>
    <row r="313" spans="1:13" s="151" customFormat="1" ht="15.75" hidden="1">
      <c r="A313" s="266" t="s">
        <v>684</v>
      </c>
      <c r="B313" s="309" t="s">
        <v>14</v>
      </c>
      <c r="C313" s="163">
        <v>43</v>
      </c>
      <c r="D313" s="175" t="s">
        <v>25</v>
      </c>
      <c r="E313" s="165">
        <v>3235</v>
      </c>
      <c r="F313" s="156" t="s">
        <v>42</v>
      </c>
      <c r="G313" s="159">
        <v>125000</v>
      </c>
      <c r="H313" s="159"/>
      <c r="I313" s="254"/>
      <c r="J313" s="159"/>
      <c r="K313" s="254"/>
      <c r="L313" s="306">
        <f t="shared" si="267"/>
        <v>125000</v>
      </c>
      <c r="M313" s="272"/>
    </row>
    <row r="314" spans="1:13" s="151" customFormat="1" ht="15.75" hidden="1">
      <c r="A314" s="266" t="s">
        <v>684</v>
      </c>
      <c r="B314" s="309" t="s">
        <v>14</v>
      </c>
      <c r="C314" s="163">
        <v>43</v>
      </c>
      <c r="D314" s="175" t="s">
        <v>25</v>
      </c>
      <c r="E314" s="165">
        <v>3237</v>
      </c>
      <c r="F314" s="156" t="s">
        <v>36</v>
      </c>
      <c r="G314" s="159">
        <v>570000</v>
      </c>
      <c r="H314" s="159">
        <v>250000</v>
      </c>
      <c r="I314" s="254"/>
      <c r="J314" s="159"/>
      <c r="K314" s="254"/>
      <c r="L314" s="306">
        <f t="shared" si="267"/>
        <v>320000</v>
      </c>
      <c r="M314" s="272"/>
    </row>
    <row r="315" spans="1:13" s="151" customFormat="1" ht="15.75" hidden="1">
      <c r="A315" s="266" t="s">
        <v>684</v>
      </c>
      <c r="B315" s="302" t="s">
        <v>14</v>
      </c>
      <c r="C315" s="215">
        <v>43</v>
      </c>
      <c r="D315" s="226" t="s">
        <v>25</v>
      </c>
      <c r="E315" s="217">
        <v>329</v>
      </c>
      <c r="F315" s="218"/>
      <c r="G315" s="219">
        <f t="shared" ref="G315" si="316">SUM(G316)</f>
        <v>8950000</v>
      </c>
      <c r="H315" s="219">
        <f t="shared" ref="H315:K315" si="317">SUM(H316)</f>
        <v>0</v>
      </c>
      <c r="I315" s="219">
        <f t="shared" si="317"/>
        <v>0</v>
      </c>
      <c r="J315" s="219">
        <f t="shared" si="317"/>
        <v>1800000</v>
      </c>
      <c r="K315" s="219">
        <f t="shared" si="317"/>
        <v>0</v>
      </c>
      <c r="L315" s="303">
        <f t="shared" si="267"/>
        <v>10750000</v>
      </c>
      <c r="M315" s="272"/>
    </row>
    <row r="316" spans="1:13" s="151" customFormat="1" ht="30" hidden="1">
      <c r="A316" s="266" t="s">
        <v>684</v>
      </c>
      <c r="B316" s="304" t="s">
        <v>14</v>
      </c>
      <c r="C316" s="153">
        <v>43</v>
      </c>
      <c r="D316" s="171" t="s">
        <v>25</v>
      </c>
      <c r="E316" s="155">
        <v>3291</v>
      </c>
      <c r="F316" s="156" t="s">
        <v>109</v>
      </c>
      <c r="G316" s="161">
        <v>8950000</v>
      </c>
      <c r="H316" s="161"/>
      <c r="I316" s="255"/>
      <c r="J316" s="161">
        <v>1800000</v>
      </c>
      <c r="K316" s="255"/>
      <c r="L316" s="307">
        <f t="shared" si="267"/>
        <v>10750000</v>
      </c>
      <c r="M316" s="272"/>
    </row>
    <row r="317" spans="1:13" s="151" customFormat="1" ht="15.75" hidden="1">
      <c r="A317" s="266" t="s">
        <v>684</v>
      </c>
      <c r="B317" s="308" t="s">
        <v>14</v>
      </c>
      <c r="C317" s="221">
        <v>43</v>
      </c>
      <c r="D317" s="228" t="s">
        <v>25</v>
      </c>
      <c r="E317" s="223">
        <v>412</v>
      </c>
      <c r="F317" s="156"/>
      <c r="G317" s="219">
        <f>G318</f>
        <v>425000</v>
      </c>
      <c r="H317" s="219">
        <f>H318</f>
        <v>175000</v>
      </c>
      <c r="I317" s="219">
        <f>I318</f>
        <v>0</v>
      </c>
      <c r="J317" s="219">
        <f>J318</f>
        <v>0</v>
      </c>
      <c r="K317" s="219">
        <f>K318</f>
        <v>0</v>
      </c>
      <c r="L317" s="303">
        <f t="shared" si="267"/>
        <v>250000</v>
      </c>
      <c r="M317" s="272"/>
    </row>
    <row r="318" spans="1:13" s="151" customFormat="1" ht="15.75" hidden="1">
      <c r="A318" s="266" t="s">
        <v>684</v>
      </c>
      <c r="B318" s="309" t="s">
        <v>14</v>
      </c>
      <c r="C318" s="163">
        <v>43</v>
      </c>
      <c r="D318" s="175" t="s">
        <v>25</v>
      </c>
      <c r="E318" s="165">
        <v>4126</v>
      </c>
      <c r="F318" s="156" t="s">
        <v>4</v>
      </c>
      <c r="G318" s="161">
        <v>425000</v>
      </c>
      <c r="H318" s="161">
        <v>175000</v>
      </c>
      <c r="I318" s="255"/>
      <c r="J318" s="161"/>
      <c r="K318" s="255"/>
      <c r="L318" s="307">
        <f t="shared" si="267"/>
        <v>250000</v>
      </c>
      <c r="M318" s="272"/>
    </row>
    <row r="319" spans="1:13" s="151" customFormat="1" ht="15.75" hidden="1">
      <c r="A319" s="266" t="s">
        <v>684</v>
      </c>
      <c r="B319" s="308" t="s">
        <v>14</v>
      </c>
      <c r="C319" s="221">
        <v>43</v>
      </c>
      <c r="D319" s="228" t="s">
        <v>25</v>
      </c>
      <c r="E319" s="223">
        <v>422</v>
      </c>
      <c r="F319" s="156"/>
      <c r="G319" s="219">
        <f>G320</f>
        <v>537500</v>
      </c>
      <c r="H319" s="219">
        <f>H320</f>
        <v>0</v>
      </c>
      <c r="I319" s="219">
        <f>I320</f>
        <v>0</v>
      </c>
      <c r="J319" s="219">
        <f>J320</f>
        <v>0</v>
      </c>
      <c r="K319" s="219">
        <f>K320</f>
        <v>0</v>
      </c>
      <c r="L319" s="303">
        <f t="shared" si="267"/>
        <v>537500</v>
      </c>
      <c r="M319" s="272"/>
    </row>
    <row r="320" spans="1:13" s="151" customFormat="1" ht="15.75" hidden="1">
      <c r="A320" s="266" t="s">
        <v>684</v>
      </c>
      <c r="B320" s="309" t="s">
        <v>14</v>
      </c>
      <c r="C320" s="163">
        <v>43</v>
      </c>
      <c r="D320" s="175" t="s">
        <v>25</v>
      </c>
      <c r="E320" s="165">
        <v>4221</v>
      </c>
      <c r="F320" s="156" t="s">
        <v>129</v>
      </c>
      <c r="G320" s="161">
        <v>537500</v>
      </c>
      <c r="H320" s="161"/>
      <c r="I320" s="255"/>
      <c r="J320" s="161"/>
      <c r="K320" s="255"/>
      <c r="L320" s="307">
        <f t="shared" si="267"/>
        <v>537500</v>
      </c>
      <c r="M320" s="272"/>
    </row>
    <row r="321" spans="1:13" s="151" customFormat="1" ht="15.75" hidden="1">
      <c r="A321" s="266" t="s">
        <v>684</v>
      </c>
      <c r="B321" s="302" t="s">
        <v>14</v>
      </c>
      <c r="C321" s="215">
        <v>43</v>
      </c>
      <c r="D321" s="226" t="s">
        <v>25</v>
      </c>
      <c r="E321" s="217">
        <v>426</v>
      </c>
      <c r="F321" s="218"/>
      <c r="G321" s="219">
        <f>G322</f>
        <v>1800000</v>
      </c>
      <c r="H321" s="219">
        <f>H322</f>
        <v>500000</v>
      </c>
      <c r="I321" s="219">
        <f>I322</f>
        <v>0</v>
      </c>
      <c r="J321" s="219">
        <f>J322</f>
        <v>0</v>
      </c>
      <c r="K321" s="219">
        <f>K322</f>
        <v>0</v>
      </c>
      <c r="L321" s="303">
        <f t="shared" si="267"/>
        <v>1300000</v>
      </c>
      <c r="M321" s="272"/>
    </row>
    <row r="322" spans="1:13" s="151" customFormat="1" ht="15.75" hidden="1">
      <c r="A322" s="266" t="s">
        <v>684</v>
      </c>
      <c r="B322" s="304" t="s">
        <v>14</v>
      </c>
      <c r="C322" s="153">
        <v>43</v>
      </c>
      <c r="D322" s="171" t="s">
        <v>25</v>
      </c>
      <c r="E322" s="155">
        <v>4262</v>
      </c>
      <c r="F322" s="156" t="s">
        <v>135</v>
      </c>
      <c r="G322" s="172">
        <v>1800000</v>
      </c>
      <c r="H322" s="172">
        <v>500000</v>
      </c>
      <c r="I322" s="256"/>
      <c r="J322" s="172"/>
      <c r="K322" s="256"/>
      <c r="L322" s="312">
        <f t="shared" si="267"/>
        <v>1300000</v>
      </c>
      <c r="M322" s="272"/>
    </row>
    <row r="323" spans="1:13" s="151" customFormat="1" ht="15.75" hidden="1">
      <c r="A323" s="266" t="s">
        <v>684</v>
      </c>
      <c r="B323" s="308" t="s">
        <v>14</v>
      </c>
      <c r="C323" s="221">
        <v>43</v>
      </c>
      <c r="D323" s="228" t="s">
        <v>25</v>
      </c>
      <c r="E323" s="223">
        <v>452</v>
      </c>
      <c r="F323" s="156"/>
      <c r="G323" s="227">
        <f>G324</f>
        <v>750000</v>
      </c>
      <c r="H323" s="227">
        <f>H324</f>
        <v>0</v>
      </c>
      <c r="I323" s="227">
        <f>I324</f>
        <v>0</v>
      </c>
      <c r="J323" s="227">
        <f>J324</f>
        <v>0</v>
      </c>
      <c r="K323" s="227">
        <f>K324</f>
        <v>0</v>
      </c>
      <c r="L323" s="313">
        <f t="shared" ref="L323:L386" si="318">G323-H323+J323</f>
        <v>750000</v>
      </c>
      <c r="M323" s="272"/>
    </row>
    <row r="324" spans="1:13" s="151" customFormat="1" ht="15.75" hidden="1">
      <c r="A324" s="266" t="s">
        <v>684</v>
      </c>
      <c r="B324" s="309" t="s">
        <v>14</v>
      </c>
      <c r="C324" s="163">
        <v>43</v>
      </c>
      <c r="D324" s="175" t="s">
        <v>25</v>
      </c>
      <c r="E324" s="165">
        <v>4521</v>
      </c>
      <c r="F324" s="181" t="s">
        <v>137</v>
      </c>
      <c r="G324" s="172">
        <v>750000</v>
      </c>
      <c r="H324" s="172"/>
      <c r="I324" s="256"/>
      <c r="J324" s="172"/>
      <c r="K324" s="256"/>
      <c r="L324" s="312">
        <f t="shared" si="318"/>
        <v>750000</v>
      </c>
      <c r="M324" s="272"/>
    </row>
    <row r="325" spans="1:13" s="151" customFormat="1" ht="15.75" hidden="1">
      <c r="A325" s="266" t="s">
        <v>684</v>
      </c>
      <c r="B325" s="308" t="s">
        <v>14</v>
      </c>
      <c r="C325" s="221">
        <v>43</v>
      </c>
      <c r="D325" s="228" t="s">
        <v>25</v>
      </c>
      <c r="E325" s="223">
        <v>453</v>
      </c>
      <c r="F325" s="156"/>
      <c r="G325" s="227">
        <f>G326</f>
        <v>2062500</v>
      </c>
      <c r="H325" s="227">
        <f>H326</f>
        <v>0</v>
      </c>
      <c r="I325" s="227">
        <f>I326</f>
        <v>0</v>
      </c>
      <c r="J325" s="227">
        <f>J326</f>
        <v>0</v>
      </c>
      <c r="K325" s="227">
        <f>K326</f>
        <v>0</v>
      </c>
      <c r="L325" s="313">
        <f t="shared" si="318"/>
        <v>2062500</v>
      </c>
      <c r="M325" s="272"/>
    </row>
    <row r="326" spans="1:13" s="151" customFormat="1" ht="15.75" hidden="1">
      <c r="A326" s="266" t="s">
        <v>684</v>
      </c>
      <c r="B326" s="309" t="s">
        <v>14</v>
      </c>
      <c r="C326" s="163">
        <v>43</v>
      </c>
      <c r="D326" s="175" t="s">
        <v>25</v>
      </c>
      <c r="E326" s="165">
        <v>4531</v>
      </c>
      <c r="F326" s="156" t="s">
        <v>145</v>
      </c>
      <c r="G326" s="172">
        <v>2062500</v>
      </c>
      <c r="H326" s="172"/>
      <c r="I326" s="256"/>
      <c r="J326" s="172"/>
      <c r="K326" s="256"/>
      <c r="L326" s="312">
        <f t="shared" si="318"/>
        <v>2062500</v>
      </c>
      <c r="M326" s="272"/>
    </row>
    <row r="327" spans="1:13" s="151" customFormat="1" ht="15.75" hidden="1">
      <c r="A327" s="266" t="s">
        <v>684</v>
      </c>
      <c r="B327" s="308" t="s">
        <v>14</v>
      </c>
      <c r="C327" s="221">
        <v>51</v>
      </c>
      <c r="D327" s="228" t="s">
        <v>25</v>
      </c>
      <c r="E327" s="223">
        <v>321</v>
      </c>
      <c r="F327" s="156"/>
      <c r="G327" s="227">
        <f>G328</f>
        <v>50000</v>
      </c>
      <c r="H327" s="227">
        <f>H328</f>
        <v>0</v>
      </c>
      <c r="I327" s="227">
        <f>I328</f>
        <v>0</v>
      </c>
      <c r="J327" s="227">
        <f>J328</f>
        <v>0</v>
      </c>
      <c r="K327" s="227">
        <f>K328</f>
        <v>0</v>
      </c>
      <c r="L327" s="313">
        <f t="shared" si="318"/>
        <v>50000</v>
      </c>
      <c r="M327" s="272"/>
    </row>
    <row r="328" spans="1:13" s="151" customFormat="1" ht="15.75" hidden="1">
      <c r="A328" s="266" t="s">
        <v>684</v>
      </c>
      <c r="B328" s="309" t="s">
        <v>14</v>
      </c>
      <c r="C328" s="163">
        <v>51</v>
      </c>
      <c r="D328" s="175" t="s">
        <v>25</v>
      </c>
      <c r="E328" s="165">
        <v>3211</v>
      </c>
      <c r="F328" s="156" t="s">
        <v>110</v>
      </c>
      <c r="G328" s="172">
        <v>50000</v>
      </c>
      <c r="H328" s="172"/>
      <c r="I328" s="256"/>
      <c r="J328" s="172"/>
      <c r="K328" s="256"/>
      <c r="L328" s="312">
        <f t="shared" si="318"/>
        <v>50000</v>
      </c>
      <c r="M328" s="272"/>
    </row>
    <row r="329" spans="1:13" s="151" customFormat="1" ht="15.75" hidden="1">
      <c r="A329" s="266" t="s">
        <v>684</v>
      </c>
      <c r="B329" s="302" t="s">
        <v>14</v>
      </c>
      <c r="C329" s="215">
        <v>52</v>
      </c>
      <c r="D329" s="226" t="s">
        <v>25</v>
      </c>
      <c r="E329" s="217">
        <v>324</v>
      </c>
      <c r="F329" s="218"/>
      <c r="G329" s="227">
        <f>G330</f>
        <v>255000</v>
      </c>
      <c r="H329" s="227">
        <f>H330</f>
        <v>0</v>
      </c>
      <c r="I329" s="227">
        <f>I330</f>
        <v>0</v>
      </c>
      <c r="J329" s="227">
        <f>J330</f>
        <v>0</v>
      </c>
      <c r="K329" s="227">
        <f>K330</f>
        <v>0</v>
      </c>
      <c r="L329" s="313">
        <f t="shared" si="318"/>
        <v>255000</v>
      </c>
      <c r="M329" s="272"/>
    </row>
    <row r="330" spans="1:13" s="151" customFormat="1" ht="30" hidden="1">
      <c r="A330" s="266" t="s">
        <v>684</v>
      </c>
      <c r="B330" s="304" t="s">
        <v>14</v>
      </c>
      <c r="C330" s="153">
        <v>52</v>
      </c>
      <c r="D330" s="171" t="s">
        <v>25</v>
      </c>
      <c r="E330" s="155">
        <v>3241</v>
      </c>
      <c r="F330" s="156" t="s">
        <v>236</v>
      </c>
      <c r="G330" s="172">
        <v>255000</v>
      </c>
      <c r="H330" s="172"/>
      <c r="I330" s="256"/>
      <c r="J330" s="172"/>
      <c r="K330" s="256"/>
      <c r="L330" s="312">
        <f t="shared" si="318"/>
        <v>255000</v>
      </c>
      <c r="M330" s="272"/>
    </row>
    <row r="331" spans="1:13" ht="31.5" hidden="1">
      <c r="A331" s="266" t="s">
        <v>684</v>
      </c>
      <c r="B331" s="453" t="s">
        <v>8</v>
      </c>
      <c r="C331" s="454"/>
      <c r="D331" s="454"/>
      <c r="E331" s="454"/>
      <c r="F331" s="149" t="s">
        <v>363</v>
      </c>
      <c r="G331" s="150">
        <f>G332</f>
        <v>9800000</v>
      </c>
      <c r="H331" s="150">
        <f>H332</f>
        <v>2300000</v>
      </c>
      <c r="I331" s="150">
        <f>I332</f>
        <v>0</v>
      </c>
      <c r="J331" s="150">
        <f>J332</f>
        <v>0</v>
      </c>
      <c r="K331" s="150">
        <f>K332</f>
        <v>0</v>
      </c>
      <c r="L331" s="301">
        <f t="shared" si="318"/>
        <v>7500000</v>
      </c>
      <c r="M331" s="273"/>
    </row>
    <row r="332" spans="1:13" s="160" customFormat="1" ht="15.75" hidden="1">
      <c r="A332" s="266" t="s">
        <v>684</v>
      </c>
      <c r="B332" s="302" t="s">
        <v>8</v>
      </c>
      <c r="C332" s="215">
        <v>43</v>
      </c>
      <c r="D332" s="226" t="s">
        <v>25</v>
      </c>
      <c r="E332" s="217">
        <v>423</v>
      </c>
      <c r="F332" s="218"/>
      <c r="G332" s="219">
        <f t="shared" ref="G332" si="319">G333</f>
        <v>9800000</v>
      </c>
      <c r="H332" s="219">
        <f t="shared" ref="H332:K332" si="320">H333</f>
        <v>2300000</v>
      </c>
      <c r="I332" s="219">
        <f t="shared" si="320"/>
        <v>0</v>
      </c>
      <c r="J332" s="219">
        <f t="shared" si="320"/>
        <v>0</v>
      </c>
      <c r="K332" s="219">
        <f t="shared" si="320"/>
        <v>0</v>
      </c>
      <c r="L332" s="303">
        <f t="shared" si="318"/>
        <v>7500000</v>
      </c>
      <c r="M332" s="274"/>
    </row>
    <row r="333" spans="1:13" s="160" customFormat="1" ht="30" hidden="1">
      <c r="A333" s="266" t="s">
        <v>684</v>
      </c>
      <c r="B333" s="304" t="s">
        <v>8</v>
      </c>
      <c r="C333" s="153">
        <v>43</v>
      </c>
      <c r="D333" s="171" t="s">
        <v>25</v>
      </c>
      <c r="E333" s="155">
        <v>4233</v>
      </c>
      <c r="F333" s="156" t="s">
        <v>142</v>
      </c>
      <c r="G333" s="161">
        <v>9800000</v>
      </c>
      <c r="H333" s="161">
        <v>2300000</v>
      </c>
      <c r="I333" s="255"/>
      <c r="J333" s="161"/>
      <c r="K333" s="255"/>
      <c r="L333" s="307">
        <f t="shared" si="318"/>
        <v>7500000</v>
      </c>
      <c r="M333" s="274"/>
    </row>
    <row r="334" spans="1:13" s="160" customFormat="1" ht="47.25" hidden="1">
      <c r="A334" s="266" t="s">
        <v>684</v>
      </c>
      <c r="B334" s="453" t="s">
        <v>91</v>
      </c>
      <c r="C334" s="454"/>
      <c r="D334" s="454"/>
      <c r="E334" s="454"/>
      <c r="F334" s="149" t="s">
        <v>90</v>
      </c>
      <c r="G334" s="150">
        <f>G335+G337</f>
        <v>5350000</v>
      </c>
      <c r="H334" s="150">
        <f>H335+H337</f>
        <v>2600000</v>
      </c>
      <c r="I334" s="150">
        <f>I335+I337</f>
        <v>0</v>
      </c>
      <c r="J334" s="150">
        <f>J335+J337</f>
        <v>2400000</v>
      </c>
      <c r="K334" s="150">
        <f>K335+K337</f>
        <v>0</v>
      </c>
      <c r="L334" s="301">
        <f t="shared" si="318"/>
        <v>5150000</v>
      </c>
      <c r="M334" s="274"/>
    </row>
    <row r="335" spans="1:13" s="168" customFormat="1" ht="15.75" hidden="1">
      <c r="A335" s="266" t="s">
        <v>684</v>
      </c>
      <c r="B335" s="302" t="s">
        <v>91</v>
      </c>
      <c r="C335" s="215">
        <v>43</v>
      </c>
      <c r="D335" s="216" t="s">
        <v>25</v>
      </c>
      <c r="E335" s="217">
        <v>422</v>
      </c>
      <c r="F335" s="218"/>
      <c r="G335" s="219">
        <f t="shared" ref="G335" si="321">SUM(G336)</f>
        <v>4975000</v>
      </c>
      <c r="H335" s="219">
        <f t="shared" ref="H335:K335" si="322">SUM(H336)</f>
        <v>2600000</v>
      </c>
      <c r="I335" s="219">
        <f t="shared" si="322"/>
        <v>0</v>
      </c>
      <c r="J335" s="219">
        <f t="shared" si="322"/>
        <v>0</v>
      </c>
      <c r="K335" s="219">
        <f t="shared" si="322"/>
        <v>0</v>
      </c>
      <c r="L335" s="303">
        <f t="shared" si="318"/>
        <v>2375000</v>
      </c>
      <c r="M335" s="275"/>
    </row>
    <row r="336" spans="1:13" s="160" customFormat="1" hidden="1">
      <c r="A336" s="266" t="s">
        <v>684</v>
      </c>
      <c r="B336" s="304" t="s">
        <v>91</v>
      </c>
      <c r="C336" s="153">
        <v>43</v>
      </c>
      <c r="D336" s="154" t="s">
        <v>25</v>
      </c>
      <c r="E336" s="155">
        <v>4227</v>
      </c>
      <c r="F336" s="156" t="s">
        <v>132</v>
      </c>
      <c r="G336" s="161">
        <v>4975000</v>
      </c>
      <c r="H336" s="161">
        <v>2600000</v>
      </c>
      <c r="I336" s="255"/>
      <c r="J336" s="161"/>
      <c r="K336" s="255"/>
      <c r="L336" s="307">
        <f t="shared" si="318"/>
        <v>2375000</v>
      </c>
      <c r="M336" s="274"/>
    </row>
    <row r="337" spans="1:13" s="160" customFormat="1" ht="15.75" hidden="1">
      <c r="A337" s="266" t="s">
        <v>684</v>
      </c>
      <c r="B337" s="302" t="s">
        <v>91</v>
      </c>
      <c r="C337" s="215">
        <v>43</v>
      </c>
      <c r="D337" s="216" t="s">
        <v>25</v>
      </c>
      <c r="E337" s="217">
        <v>422</v>
      </c>
      <c r="F337" s="218"/>
      <c r="G337" s="219">
        <f t="shared" ref="G337" si="323">SUM(G338)</f>
        <v>375000</v>
      </c>
      <c r="H337" s="219">
        <f t="shared" ref="H337:K337" si="324">SUM(H338)</f>
        <v>0</v>
      </c>
      <c r="I337" s="219">
        <f t="shared" si="324"/>
        <v>0</v>
      </c>
      <c r="J337" s="219">
        <f t="shared" si="324"/>
        <v>2400000</v>
      </c>
      <c r="K337" s="219">
        <f t="shared" si="324"/>
        <v>0</v>
      </c>
      <c r="L337" s="303">
        <f t="shared" si="318"/>
        <v>2775000</v>
      </c>
      <c r="M337" s="274"/>
    </row>
    <row r="338" spans="1:13" s="160" customFormat="1" hidden="1">
      <c r="A338" s="266" t="s">
        <v>684</v>
      </c>
      <c r="B338" s="304" t="s">
        <v>91</v>
      </c>
      <c r="C338" s="153">
        <v>43</v>
      </c>
      <c r="D338" s="154" t="s">
        <v>25</v>
      </c>
      <c r="E338" s="155">
        <v>4227</v>
      </c>
      <c r="F338" s="156" t="s">
        <v>132</v>
      </c>
      <c r="G338" s="161">
        <v>375000</v>
      </c>
      <c r="H338" s="161"/>
      <c r="I338" s="255"/>
      <c r="J338" s="161">
        <v>2400000</v>
      </c>
      <c r="K338" s="255"/>
      <c r="L338" s="307">
        <f t="shared" si="318"/>
        <v>2775000</v>
      </c>
      <c r="M338" s="274"/>
    </row>
    <row r="339" spans="1:13" s="170" customFormat="1" ht="15.6" hidden="1" customHeight="1">
      <c r="A339" s="266" t="s">
        <v>684</v>
      </c>
      <c r="B339" s="478" t="s">
        <v>317</v>
      </c>
      <c r="C339" s="479"/>
      <c r="D339" s="479"/>
      <c r="E339" s="479"/>
      <c r="F339" s="479"/>
      <c r="G339" s="169">
        <f>G340+G390+G437</f>
        <v>4338487406</v>
      </c>
      <c r="H339" s="169">
        <f>H340+H390+H437</f>
        <v>27704800</v>
      </c>
      <c r="I339" s="169">
        <f>I340+I390+I437</f>
        <v>27704800</v>
      </c>
      <c r="J339" s="169">
        <f>J340+J390+J437</f>
        <v>83202000</v>
      </c>
      <c r="K339" s="169">
        <f>K340+K390+K437</f>
        <v>83202000</v>
      </c>
      <c r="L339" s="311">
        <f t="shared" si="318"/>
        <v>4393984606</v>
      </c>
      <c r="M339" s="278"/>
    </row>
    <row r="340" spans="1:13" s="151" customFormat="1" ht="15.6" hidden="1" customHeight="1">
      <c r="A340" s="266" t="s">
        <v>684</v>
      </c>
      <c r="B340" s="470" t="s">
        <v>650</v>
      </c>
      <c r="C340" s="471"/>
      <c r="D340" s="471"/>
      <c r="E340" s="471"/>
      <c r="F340" s="471"/>
      <c r="G340" s="148">
        <f>G341+G344+G351+G354+G357+G360+G363+G366+G369+G372+G379+G384+G387</f>
        <v>4115592406</v>
      </c>
      <c r="H340" s="148">
        <f>H341+H344+H351+H354+H357+H360+H363+H366+H369+H372+H379+H384+H387</f>
        <v>23502800</v>
      </c>
      <c r="I340" s="148">
        <f>I341+I344+I351+I354+I357+I360+I363+I366+I369+I372+I379+I384+I387</f>
        <v>23502800</v>
      </c>
      <c r="J340" s="148">
        <f>J341+J344+J351+J354+J357+J360+J363+J366+J369+J372+J379+J384+J387</f>
        <v>71637000</v>
      </c>
      <c r="K340" s="148">
        <f>K341+K344+K351+K354+K357+K360+K363+K366+K369+K372+K379+K384+K387</f>
        <v>71637000</v>
      </c>
      <c r="L340" s="300">
        <f t="shared" si="318"/>
        <v>4163726606</v>
      </c>
      <c r="M340" s="272"/>
    </row>
    <row r="341" spans="1:13" s="160" customFormat="1" ht="31.5" hidden="1">
      <c r="A341" s="266" t="s">
        <v>684</v>
      </c>
      <c r="B341" s="453" t="s">
        <v>379</v>
      </c>
      <c r="C341" s="454"/>
      <c r="D341" s="454"/>
      <c r="E341" s="454"/>
      <c r="F341" s="149" t="s">
        <v>380</v>
      </c>
      <c r="G341" s="150">
        <f t="shared" ref="G341" si="325">SUM(G342)</f>
        <v>28000000</v>
      </c>
      <c r="H341" s="150">
        <f t="shared" ref="H341:K341" si="326">SUM(H342)</f>
        <v>0</v>
      </c>
      <c r="I341" s="150">
        <f t="shared" si="326"/>
        <v>0</v>
      </c>
      <c r="J341" s="150">
        <f t="shared" si="326"/>
        <v>0</v>
      </c>
      <c r="K341" s="150">
        <f t="shared" si="326"/>
        <v>0</v>
      </c>
      <c r="L341" s="301">
        <f t="shared" si="318"/>
        <v>28000000</v>
      </c>
      <c r="M341" s="274"/>
    </row>
    <row r="342" spans="1:13" s="168" customFormat="1" ht="15.75" hidden="1">
      <c r="A342" s="266" t="s">
        <v>684</v>
      </c>
      <c r="B342" s="302" t="s">
        <v>379</v>
      </c>
      <c r="C342" s="198">
        <v>11</v>
      </c>
      <c r="D342" s="226" t="s">
        <v>24</v>
      </c>
      <c r="E342" s="225">
        <v>372</v>
      </c>
      <c r="F342" s="218"/>
      <c r="G342" s="219">
        <f t="shared" ref="G342" si="327">SUM(G343:G343)</f>
        <v>28000000</v>
      </c>
      <c r="H342" s="219">
        <f t="shared" ref="H342:K342" si="328">SUM(H343:H343)</f>
        <v>0</v>
      </c>
      <c r="I342" s="219">
        <f t="shared" si="328"/>
        <v>0</v>
      </c>
      <c r="J342" s="219">
        <f t="shared" si="328"/>
        <v>0</v>
      </c>
      <c r="K342" s="219">
        <f t="shared" si="328"/>
        <v>0</v>
      </c>
      <c r="L342" s="303">
        <f t="shared" si="318"/>
        <v>28000000</v>
      </c>
      <c r="M342" s="275"/>
    </row>
    <row r="343" spans="1:13" s="160" customFormat="1" hidden="1">
      <c r="A343" s="266" t="s">
        <v>684</v>
      </c>
      <c r="B343" s="304" t="s">
        <v>379</v>
      </c>
      <c r="C343" s="152">
        <v>11</v>
      </c>
      <c r="D343" s="171" t="s">
        <v>24</v>
      </c>
      <c r="E343" s="173">
        <v>3722</v>
      </c>
      <c r="F343" s="156" t="s">
        <v>618</v>
      </c>
      <c r="G343" s="161">
        <v>28000000</v>
      </c>
      <c r="H343" s="161"/>
      <c r="I343" s="157">
        <f>H343</f>
        <v>0</v>
      </c>
      <c r="J343" s="161"/>
      <c r="K343" s="157">
        <f>J343</f>
        <v>0</v>
      </c>
      <c r="L343" s="307">
        <f t="shared" si="318"/>
        <v>28000000</v>
      </c>
      <c r="M343" s="274"/>
    </row>
    <row r="344" spans="1:13" s="160" customFormat="1" ht="31.5" hidden="1">
      <c r="A344" s="266" t="s">
        <v>684</v>
      </c>
      <c r="B344" s="453" t="s">
        <v>50</v>
      </c>
      <c r="C344" s="454"/>
      <c r="D344" s="454"/>
      <c r="E344" s="454"/>
      <c r="F344" s="149" t="s">
        <v>590</v>
      </c>
      <c r="G344" s="150">
        <f>G345+G347+G349</f>
        <v>297300</v>
      </c>
      <c r="H344" s="150">
        <f>H345+H347+H349</f>
        <v>2800</v>
      </c>
      <c r="I344" s="150">
        <f>I345+I347+I349</f>
        <v>2800</v>
      </c>
      <c r="J344" s="150">
        <f>J345+J347+J349</f>
        <v>27000</v>
      </c>
      <c r="K344" s="150">
        <f>K345+K347+K349</f>
        <v>27000</v>
      </c>
      <c r="L344" s="301">
        <f t="shared" si="318"/>
        <v>321500</v>
      </c>
      <c r="M344" s="274"/>
    </row>
    <row r="345" spans="1:13" s="168" customFormat="1" ht="15.75" hidden="1">
      <c r="A345" s="266" t="s">
        <v>684</v>
      </c>
      <c r="B345" s="302" t="s">
        <v>50</v>
      </c>
      <c r="C345" s="215">
        <v>11</v>
      </c>
      <c r="D345" s="226" t="s">
        <v>27</v>
      </c>
      <c r="E345" s="217">
        <v>323</v>
      </c>
      <c r="F345" s="218"/>
      <c r="G345" s="219">
        <f t="shared" ref="G345" si="329">SUM(G346)</f>
        <v>40000</v>
      </c>
      <c r="H345" s="219">
        <f t="shared" ref="H345:K345" si="330">SUM(H346)</f>
        <v>0</v>
      </c>
      <c r="I345" s="219">
        <f t="shared" si="330"/>
        <v>0</v>
      </c>
      <c r="J345" s="219">
        <f t="shared" si="330"/>
        <v>27000</v>
      </c>
      <c r="K345" s="219">
        <f t="shared" si="330"/>
        <v>27000</v>
      </c>
      <c r="L345" s="303">
        <f t="shared" si="318"/>
        <v>67000</v>
      </c>
      <c r="M345" s="275"/>
    </row>
    <row r="346" spans="1:13" s="160" customFormat="1" hidden="1">
      <c r="A346" s="266" t="s">
        <v>684</v>
      </c>
      <c r="B346" s="304" t="s">
        <v>50</v>
      </c>
      <c r="C346" s="153">
        <v>11</v>
      </c>
      <c r="D346" s="171" t="s">
        <v>27</v>
      </c>
      <c r="E346" s="173">
        <v>3237</v>
      </c>
      <c r="F346" s="156" t="s">
        <v>36</v>
      </c>
      <c r="G346" s="161">
        <v>40000</v>
      </c>
      <c r="H346" s="161"/>
      <c r="I346" s="157">
        <f>H346</f>
        <v>0</v>
      </c>
      <c r="J346" s="161">
        <v>27000</v>
      </c>
      <c r="K346" s="157">
        <f>J346</f>
        <v>27000</v>
      </c>
      <c r="L346" s="307">
        <f t="shared" si="318"/>
        <v>67000</v>
      </c>
      <c r="M346" s="274"/>
    </row>
    <row r="347" spans="1:13" s="168" customFormat="1" ht="15.75" hidden="1">
      <c r="A347" s="266" t="s">
        <v>684</v>
      </c>
      <c r="B347" s="302" t="s">
        <v>50</v>
      </c>
      <c r="C347" s="215">
        <v>11</v>
      </c>
      <c r="D347" s="226" t="s">
        <v>27</v>
      </c>
      <c r="E347" s="225">
        <v>329</v>
      </c>
      <c r="F347" s="218"/>
      <c r="G347" s="219">
        <f t="shared" ref="G347" si="331">SUM(G348)</f>
        <v>150800</v>
      </c>
      <c r="H347" s="219">
        <f t="shared" ref="H347:K347" si="332">SUM(H348)</f>
        <v>2800</v>
      </c>
      <c r="I347" s="219">
        <f t="shared" si="332"/>
        <v>2800</v>
      </c>
      <c r="J347" s="219">
        <f t="shared" si="332"/>
        <v>0</v>
      </c>
      <c r="K347" s="219">
        <f t="shared" si="332"/>
        <v>0</v>
      </c>
      <c r="L347" s="303">
        <f t="shared" si="318"/>
        <v>148000</v>
      </c>
      <c r="M347" s="275"/>
    </row>
    <row r="348" spans="1:13" s="160" customFormat="1" hidden="1">
      <c r="A348" s="266" t="s">
        <v>684</v>
      </c>
      <c r="B348" s="304" t="s">
        <v>50</v>
      </c>
      <c r="C348" s="153">
        <v>11</v>
      </c>
      <c r="D348" s="171" t="s">
        <v>27</v>
      </c>
      <c r="E348" s="173">
        <v>3294</v>
      </c>
      <c r="F348" s="156" t="s">
        <v>620</v>
      </c>
      <c r="G348" s="161">
        <v>150800</v>
      </c>
      <c r="H348" s="161">
        <v>2800</v>
      </c>
      <c r="I348" s="157">
        <f>H348</f>
        <v>2800</v>
      </c>
      <c r="J348" s="161"/>
      <c r="K348" s="157">
        <f>J348</f>
        <v>0</v>
      </c>
      <c r="L348" s="307">
        <f t="shared" si="318"/>
        <v>148000</v>
      </c>
      <c r="M348" s="274"/>
    </row>
    <row r="349" spans="1:13" s="160" customFormat="1" ht="15.75" hidden="1">
      <c r="A349" s="266" t="s">
        <v>684</v>
      </c>
      <c r="B349" s="308" t="s">
        <v>50</v>
      </c>
      <c r="C349" s="221">
        <v>11</v>
      </c>
      <c r="D349" s="228" t="s">
        <v>27</v>
      </c>
      <c r="E349" s="231">
        <v>351</v>
      </c>
      <c r="F349" s="156"/>
      <c r="G349" s="219">
        <f>G350</f>
        <v>106500</v>
      </c>
      <c r="H349" s="219">
        <f>H350</f>
        <v>0</v>
      </c>
      <c r="I349" s="219">
        <f>I350</f>
        <v>0</v>
      </c>
      <c r="J349" s="219">
        <f>J350</f>
        <v>0</v>
      </c>
      <c r="K349" s="219">
        <f>K350</f>
        <v>0</v>
      </c>
      <c r="L349" s="303">
        <f t="shared" si="318"/>
        <v>106500</v>
      </c>
      <c r="M349" s="274"/>
    </row>
    <row r="350" spans="1:13" s="160" customFormat="1" ht="30" hidden="1">
      <c r="A350" s="266" t="s">
        <v>684</v>
      </c>
      <c r="B350" s="309" t="s">
        <v>50</v>
      </c>
      <c r="C350" s="163">
        <v>11</v>
      </c>
      <c r="D350" s="175" t="s">
        <v>27</v>
      </c>
      <c r="E350" s="179">
        <v>3512</v>
      </c>
      <c r="F350" s="156" t="s">
        <v>140</v>
      </c>
      <c r="G350" s="161">
        <v>106500</v>
      </c>
      <c r="H350" s="161"/>
      <c r="I350" s="157">
        <f>H350</f>
        <v>0</v>
      </c>
      <c r="J350" s="161"/>
      <c r="K350" s="157">
        <f>J350</f>
        <v>0</v>
      </c>
      <c r="L350" s="307">
        <f t="shared" si="318"/>
        <v>106500</v>
      </c>
      <c r="M350" s="274"/>
    </row>
    <row r="351" spans="1:13" s="168" customFormat="1" ht="15.6" hidden="1" customHeight="1">
      <c r="A351" s="266" t="s">
        <v>684</v>
      </c>
      <c r="B351" s="453" t="s">
        <v>633</v>
      </c>
      <c r="C351" s="454"/>
      <c r="D351" s="454"/>
      <c r="E351" s="454"/>
      <c r="F351" s="149" t="s">
        <v>61</v>
      </c>
      <c r="G351" s="150">
        <f t="shared" ref="G351:G352" si="333">SUM(G352)</f>
        <v>17000000</v>
      </c>
      <c r="H351" s="150">
        <f t="shared" ref="H351:K352" si="334">SUM(H352)</f>
        <v>0</v>
      </c>
      <c r="I351" s="150">
        <f t="shared" si="334"/>
        <v>0</v>
      </c>
      <c r="J351" s="150">
        <f t="shared" si="334"/>
        <v>0</v>
      </c>
      <c r="K351" s="150">
        <f t="shared" si="334"/>
        <v>0</v>
      </c>
      <c r="L351" s="301">
        <f t="shared" si="318"/>
        <v>17000000</v>
      </c>
      <c r="M351" s="275"/>
    </row>
    <row r="352" spans="1:13" s="168" customFormat="1" ht="15.75" hidden="1">
      <c r="A352" s="266" t="s">
        <v>684</v>
      </c>
      <c r="B352" s="302" t="s">
        <v>172</v>
      </c>
      <c r="C352" s="215">
        <v>11</v>
      </c>
      <c r="D352" s="226" t="s">
        <v>27</v>
      </c>
      <c r="E352" s="217">
        <v>386</v>
      </c>
      <c r="F352" s="218"/>
      <c r="G352" s="219">
        <f t="shared" si="333"/>
        <v>17000000</v>
      </c>
      <c r="H352" s="219">
        <f t="shared" si="334"/>
        <v>0</v>
      </c>
      <c r="I352" s="219">
        <f t="shared" si="334"/>
        <v>0</v>
      </c>
      <c r="J352" s="219">
        <f t="shared" si="334"/>
        <v>0</v>
      </c>
      <c r="K352" s="219">
        <f t="shared" si="334"/>
        <v>0</v>
      </c>
      <c r="L352" s="303">
        <f t="shared" si="318"/>
        <v>17000000</v>
      </c>
      <c r="M352" s="275"/>
    </row>
    <row r="353" spans="1:13" s="160" customFormat="1" ht="45" hidden="1">
      <c r="A353" s="266" t="s">
        <v>684</v>
      </c>
      <c r="B353" s="304" t="s">
        <v>172</v>
      </c>
      <c r="C353" s="153">
        <v>11</v>
      </c>
      <c r="D353" s="171" t="s">
        <v>27</v>
      </c>
      <c r="E353" s="155">
        <v>3861</v>
      </c>
      <c r="F353" s="156" t="s">
        <v>282</v>
      </c>
      <c r="G353" s="161">
        <v>17000000</v>
      </c>
      <c r="H353" s="161"/>
      <c r="I353" s="157">
        <f>H353</f>
        <v>0</v>
      </c>
      <c r="J353" s="161"/>
      <c r="K353" s="157">
        <f>J353</f>
        <v>0</v>
      </c>
      <c r="L353" s="307">
        <f t="shared" si="318"/>
        <v>17000000</v>
      </c>
      <c r="M353" s="274"/>
    </row>
    <row r="354" spans="1:13" s="151" customFormat="1" ht="15.6" hidden="1" customHeight="1">
      <c r="A354" s="266" t="s">
        <v>684</v>
      </c>
      <c r="B354" s="453" t="s">
        <v>634</v>
      </c>
      <c r="C354" s="454"/>
      <c r="D354" s="454"/>
      <c r="E354" s="454"/>
      <c r="F354" s="149" t="s">
        <v>60</v>
      </c>
      <c r="G354" s="150">
        <f t="shared" ref="G354:G355" si="335">SUM(G355)</f>
        <v>447740000</v>
      </c>
      <c r="H354" s="150">
        <f t="shared" ref="H354:K355" si="336">SUM(H355)</f>
        <v>0</v>
      </c>
      <c r="I354" s="150">
        <f t="shared" si="336"/>
        <v>0</v>
      </c>
      <c r="J354" s="150">
        <f t="shared" si="336"/>
        <v>0</v>
      </c>
      <c r="K354" s="150">
        <f t="shared" si="336"/>
        <v>0</v>
      </c>
      <c r="L354" s="301">
        <f t="shared" si="318"/>
        <v>447740000</v>
      </c>
      <c r="M354" s="272"/>
    </row>
    <row r="355" spans="1:13" s="151" customFormat="1" ht="15.75" hidden="1">
      <c r="A355" s="266" t="s">
        <v>684</v>
      </c>
      <c r="B355" s="302" t="s">
        <v>173</v>
      </c>
      <c r="C355" s="215">
        <v>11</v>
      </c>
      <c r="D355" s="226" t="s">
        <v>27</v>
      </c>
      <c r="E355" s="217">
        <v>351</v>
      </c>
      <c r="F355" s="218"/>
      <c r="G355" s="219">
        <f t="shared" si="335"/>
        <v>447740000</v>
      </c>
      <c r="H355" s="219">
        <f t="shared" si="336"/>
        <v>0</v>
      </c>
      <c r="I355" s="219">
        <f t="shared" si="336"/>
        <v>0</v>
      </c>
      <c r="J355" s="219">
        <f t="shared" si="336"/>
        <v>0</v>
      </c>
      <c r="K355" s="219">
        <f t="shared" si="336"/>
        <v>0</v>
      </c>
      <c r="L355" s="303">
        <f t="shared" si="318"/>
        <v>447740000</v>
      </c>
      <c r="M355" s="272"/>
    </row>
    <row r="356" spans="1:13" s="160" customFormat="1" ht="30" hidden="1">
      <c r="A356" s="266" t="s">
        <v>684</v>
      </c>
      <c r="B356" s="304" t="s">
        <v>173</v>
      </c>
      <c r="C356" s="153">
        <v>11</v>
      </c>
      <c r="D356" s="171" t="s">
        <v>27</v>
      </c>
      <c r="E356" s="155">
        <v>3512</v>
      </c>
      <c r="F356" s="156" t="s">
        <v>140</v>
      </c>
      <c r="G356" s="161">
        <v>447740000</v>
      </c>
      <c r="H356" s="161"/>
      <c r="I356" s="157">
        <f>H356</f>
        <v>0</v>
      </c>
      <c r="J356" s="161"/>
      <c r="K356" s="157">
        <f>J356</f>
        <v>0</v>
      </c>
      <c r="L356" s="307">
        <f t="shared" si="318"/>
        <v>447740000</v>
      </c>
      <c r="M356" s="274"/>
    </row>
    <row r="357" spans="1:13" s="168" customFormat="1" ht="47.25" hidden="1">
      <c r="A357" s="266" t="s">
        <v>684</v>
      </c>
      <c r="B357" s="482" t="s">
        <v>610</v>
      </c>
      <c r="C357" s="483"/>
      <c r="D357" s="483"/>
      <c r="E357" s="483"/>
      <c r="F357" s="149" t="s">
        <v>611</v>
      </c>
      <c r="G357" s="150">
        <f t="shared" ref="G357" si="337">SUM(G358)</f>
        <v>48208451</v>
      </c>
      <c r="H357" s="150">
        <f t="shared" ref="H357:K357" si="338">SUM(H358)</f>
        <v>18000000</v>
      </c>
      <c r="I357" s="150">
        <f t="shared" si="338"/>
        <v>18000000</v>
      </c>
      <c r="J357" s="150">
        <f t="shared" si="338"/>
        <v>0</v>
      </c>
      <c r="K357" s="150">
        <f t="shared" si="338"/>
        <v>0</v>
      </c>
      <c r="L357" s="301">
        <f t="shared" si="318"/>
        <v>30208451</v>
      </c>
      <c r="M357" s="275"/>
    </row>
    <row r="358" spans="1:13" s="168" customFormat="1" ht="15.75" hidden="1">
      <c r="A358" s="266" t="s">
        <v>684</v>
      </c>
      <c r="B358" s="319" t="s">
        <v>610</v>
      </c>
      <c r="C358" s="232">
        <v>11</v>
      </c>
      <c r="D358" s="232">
        <v>453</v>
      </c>
      <c r="E358" s="217">
        <v>386</v>
      </c>
      <c r="F358" s="218"/>
      <c r="G358" s="219">
        <f t="shared" ref="G358" si="339">G359</f>
        <v>48208451</v>
      </c>
      <c r="H358" s="219">
        <f t="shared" ref="H358:K358" si="340">H359</f>
        <v>18000000</v>
      </c>
      <c r="I358" s="219">
        <f t="shared" si="340"/>
        <v>18000000</v>
      </c>
      <c r="J358" s="219">
        <f t="shared" si="340"/>
        <v>0</v>
      </c>
      <c r="K358" s="219">
        <f t="shared" si="340"/>
        <v>0</v>
      </c>
      <c r="L358" s="303">
        <f t="shared" si="318"/>
        <v>30208451</v>
      </c>
      <c r="M358" s="275"/>
    </row>
    <row r="359" spans="1:13" s="168" customFormat="1" ht="45" hidden="1">
      <c r="A359" s="266" t="s">
        <v>684</v>
      </c>
      <c r="B359" s="320" t="s">
        <v>610</v>
      </c>
      <c r="C359" s="182">
        <v>11</v>
      </c>
      <c r="D359" s="154" t="s">
        <v>27</v>
      </c>
      <c r="E359" s="155">
        <v>3861</v>
      </c>
      <c r="F359" s="156" t="s">
        <v>282</v>
      </c>
      <c r="G359" s="161">
        <v>48208451</v>
      </c>
      <c r="H359" s="161">
        <v>18000000</v>
      </c>
      <c r="I359" s="157">
        <f>H359</f>
        <v>18000000</v>
      </c>
      <c r="J359" s="161"/>
      <c r="K359" s="157">
        <f>J359</f>
        <v>0</v>
      </c>
      <c r="L359" s="307">
        <f t="shared" si="318"/>
        <v>30208451</v>
      </c>
      <c r="M359" s="275"/>
    </row>
    <row r="360" spans="1:13" s="151" customFormat="1" ht="31.5" hidden="1">
      <c r="A360" s="266" t="s">
        <v>684</v>
      </c>
      <c r="B360" s="453" t="s">
        <v>694</v>
      </c>
      <c r="C360" s="454"/>
      <c r="D360" s="454"/>
      <c r="E360" s="454"/>
      <c r="F360" s="149" t="s">
        <v>6</v>
      </c>
      <c r="G360" s="150">
        <f t="shared" ref="G360" si="341">SUM(G361)</f>
        <v>450000000</v>
      </c>
      <c r="H360" s="150">
        <f t="shared" ref="H360:K360" si="342">SUM(H361)</f>
        <v>0</v>
      </c>
      <c r="I360" s="150">
        <f t="shared" si="342"/>
        <v>0</v>
      </c>
      <c r="J360" s="150">
        <f t="shared" si="342"/>
        <v>0</v>
      </c>
      <c r="K360" s="150">
        <f t="shared" si="342"/>
        <v>0</v>
      </c>
      <c r="L360" s="301">
        <f t="shared" si="318"/>
        <v>450000000</v>
      </c>
      <c r="M360" s="272"/>
    </row>
    <row r="361" spans="1:13" s="151" customFormat="1" ht="15.75" hidden="1">
      <c r="A361" s="266" t="s">
        <v>684</v>
      </c>
      <c r="B361" s="302" t="s">
        <v>71</v>
      </c>
      <c r="C361" s="215">
        <v>11</v>
      </c>
      <c r="D361" s="226" t="s">
        <v>27</v>
      </c>
      <c r="E361" s="217">
        <v>386</v>
      </c>
      <c r="F361" s="218"/>
      <c r="G361" s="219">
        <f t="shared" ref="G361" si="343">G362</f>
        <v>450000000</v>
      </c>
      <c r="H361" s="219">
        <f t="shared" ref="H361:K361" si="344">H362</f>
        <v>0</v>
      </c>
      <c r="I361" s="219">
        <f t="shared" si="344"/>
        <v>0</v>
      </c>
      <c r="J361" s="219">
        <f t="shared" si="344"/>
        <v>0</v>
      </c>
      <c r="K361" s="219">
        <f t="shared" si="344"/>
        <v>0</v>
      </c>
      <c r="L361" s="303">
        <f t="shared" si="318"/>
        <v>450000000</v>
      </c>
      <c r="M361" s="272"/>
    </row>
    <row r="362" spans="1:13" ht="45" hidden="1">
      <c r="A362" s="266" t="s">
        <v>684</v>
      </c>
      <c r="B362" s="304" t="s">
        <v>71</v>
      </c>
      <c r="C362" s="153">
        <v>11</v>
      </c>
      <c r="D362" s="171" t="s">
        <v>27</v>
      </c>
      <c r="E362" s="155">
        <v>3861</v>
      </c>
      <c r="F362" s="156" t="s">
        <v>282</v>
      </c>
      <c r="G362" s="161">
        <v>450000000</v>
      </c>
      <c r="H362" s="161"/>
      <c r="I362" s="157">
        <f>H362</f>
        <v>0</v>
      </c>
      <c r="J362" s="161"/>
      <c r="K362" s="157">
        <f>J362</f>
        <v>0</v>
      </c>
      <c r="L362" s="307">
        <f t="shared" si="318"/>
        <v>450000000</v>
      </c>
      <c r="M362" s="273"/>
    </row>
    <row r="363" spans="1:13" s="160" customFormat="1" ht="15.75" hidden="1">
      <c r="A363" s="266" t="s">
        <v>684</v>
      </c>
      <c r="B363" s="453" t="s">
        <v>52</v>
      </c>
      <c r="C363" s="454"/>
      <c r="D363" s="454"/>
      <c r="E363" s="454"/>
      <c r="F363" s="149" t="s">
        <v>47</v>
      </c>
      <c r="G363" s="150">
        <f t="shared" ref="G363:G364" si="345">SUM(G364)</f>
        <v>453800000</v>
      </c>
      <c r="H363" s="150">
        <f t="shared" ref="H363:K364" si="346">SUM(H364)</f>
        <v>0</v>
      </c>
      <c r="I363" s="150">
        <f t="shared" si="346"/>
        <v>0</v>
      </c>
      <c r="J363" s="150">
        <f t="shared" si="346"/>
        <v>40000000</v>
      </c>
      <c r="K363" s="150">
        <f t="shared" si="346"/>
        <v>40000000</v>
      </c>
      <c r="L363" s="301">
        <f t="shared" si="318"/>
        <v>493800000</v>
      </c>
      <c r="M363" s="274"/>
    </row>
    <row r="364" spans="1:13" s="168" customFormat="1" ht="15.75" hidden="1">
      <c r="A364" s="266" t="s">
        <v>684</v>
      </c>
      <c r="B364" s="302" t="s">
        <v>52</v>
      </c>
      <c r="C364" s="215">
        <v>11</v>
      </c>
      <c r="D364" s="226" t="s">
        <v>24</v>
      </c>
      <c r="E364" s="225">
        <v>386</v>
      </c>
      <c r="F364" s="218"/>
      <c r="G364" s="219">
        <f t="shared" si="345"/>
        <v>453800000</v>
      </c>
      <c r="H364" s="219">
        <f t="shared" si="346"/>
        <v>0</v>
      </c>
      <c r="I364" s="219">
        <f t="shared" si="346"/>
        <v>0</v>
      </c>
      <c r="J364" s="219">
        <f t="shared" si="346"/>
        <v>40000000</v>
      </c>
      <c r="K364" s="219">
        <f t="shared" si="346"/>
        <v>40000000</v>
      </c>
      <c r="L364" s="303">
        <f t="shared" si="318"/>
        <v>493800000</v>
      </c>
      <c r="M364" s="275"/>
    </row>
    <row r="365" spans="1:13" s="160" customFormat="1" ht="45" hidden="1">
      <c r="A365" s="266" t="s">
        <v>684</v>
      </c>
      <c r="B365" s="304" t="s">
        <v>52</v>
      </c>
      <c r="C365" s="153">
        <v>11</v>
      </c>
      <c r="D365" s="171" t="s">
        <v>24</v>
      </c>
      <c r="E365" s="173">
        <v>3861</v>
      </c>
      <c r="F365" s="156" t="s">
        <v>282</v>
      </c>
      <c r="G365" s="161">
        <v>453800000</v>
      </c>
      <c r="H365" s="161"/>
      <c r="I365" s="157">
        <f>H365</f>
        <v>0</v>
      </c>
      <c r="J365" s="161">
        <v>40000000</v>
      </c>
      <c r="K365" s="157">
        <f>J365</f>
        <v>40000000</v>
      </c>
      <c r="L365" s="307">
        <f t="shared" si="318"/>
        <v>493800000</v>
      </c>
      <c r="M365" s="274"/>
    </row>
    <row r="366" spans="1:13" s="160" customFormat="1" ht="15.75" hidden="1">
      <c r="A366" s="266" t="s">
        <v>684</v>
      </c>
      <c r="B366" s="453" t="s">
        <v>53</v>
      </c>
      <c r="C366" s="454"/>
      <c r="D366" s="454"/>
      <c r="E366" s="454"/>
      <c r="F366" s="149" t="s">
        <v>46</v>
      </c>
      <c r="G366" s="150">
        <f t="shared" ref="G366:G367" si="347">SUM(G367)</f>
        <v>1779000000</v>
      </c>
      <c r="H366" s="150">
        <f t="shared" ref="H366:K367" si="348">SUM(H367)</f>
        <v>0</v>
      </c>
      <c r="I366" s="150">
        <f t="shared" si="348"/>
        <v>0</v>
      </c>
      <c r="J366" s="150">
        <f t="shared" si="348"/>
        <v>26000000</v>
      </c>
      <c r="K366" s="150">
        <f t="shared" si="348"/>
        <v>26000000</v>
      </c>
      <c r="L366" s="301">
        <f t="shared" si="318"/>
        <v>1805000000</v>
      </c>
      <c r="M366" s="274"/>
    </row>
    <row r="367" spans="1:13" s="168" customFormat="1" ht="15.75" hidden="1">
      <c r="A367" s="266" t="s">
        <v>684</v>
      </c>
      <c r="B367" s="302" t="s">
        <v>53</v>
      </c>
      <c r="C367" s="215">
        <v>11</v>
      </c>
      <c r="D367" s="226" t="s">
        <v>24</v>
      </c>
      <c r="E367" s="225">
        <v>363</v>
      </c>
      <c r="F367" s="218"/>
      <c r="G367" s="219">
        <f t="shared" si="347"/>
        <v>1779000000</v>
      </c>
      <c r="H367" s="219">
        <f t="shared" si="348"/>
        <v>0</v>
      </c>
      <c r="I367" s="219">
        <f t="shared" si="348"/>
        <v>0</v>
      </c>
      <c r="J367" s="219">
        <f t="shared" si="348"/>
        <v>26000000</v>
      </c>
      <c r="K367" s="219">
        <f t="shared" si="348"/>
        <v>26000000</v>
      </c>
      <c r="L367" s="303">
        <f t="shared" si="318"/>
        <v>1805000000</v>
      </c>
      <c r="M367" s="275"/>
    </row>
    <row r="368" spans="1:13" s="160" customFormat="1" hidden="1">
      <c r="A368" s="266" t="s">
        <v>684</v>
      </c>
      <c r="B368" s="304" t="s">
        <v>53</v>
      </c>
      <c r="C368" s="153">
        <v>11</v>
      </c>
      <c r="D368" s="171" t="s">
        <v>24</v>
      </c>
      <c r="E368" s="173">
        <v>3632</v>
      </c>
      <c r="F368" s="156" t="s">
        <v>244</v>
      </c>
      <c r="G368" s="161">
        <v>1779000000</v>
      </c>
      <c r="H368" s="161"/>
      <c r="I368" s="157">
        <f>H368</f>
        <v>0</v>
      </c>
      <c r="J368" s="161">
        <v>26000000</v>
      </c>
      <c r="K368" s="157">
        <f>J368</f>
        <v>26000000</v>
      </c>
      <c r="L368" s="307">
        <f t="shared" si="318"/>
        <v>1805000000</v>
      </c>
      <c r="M368" s="274"/>
    </row>
    <row r="369" spans="1:13" s="168" customFormat="1" ht="31.5" hidden="1">
      <c r="A369" s="266" t="s">
        <v>684</v>
      </c>
      <c r="B369" s="458" t="s">
        <v>597</v>
      </c>
      <c r="C369" s="459"/>
      <c r="D369" s="459"/>
      <c r="E369" s="459"/>
      <c r="F369" s="149" t="s">
        <v>564</v>
      </c>
      <c r="G369" s="150">
        <f t="shared" ref="G369:G370" si="349">G370</f>
        <v>444000000</v>
      </c>
      <c r="H369" s="150">
        <f t="shared" ref="H369:K370" si="350">H370</f>
        <v>0</v>
      </c>
      <c r="I369" s="150">
        <f t="shared" si="350"/>
        <v>0</v>
      </c>
      <c r="J369" s="150">
        <f t="shared" si="350"/>
        <v>4110000</v>
      </c>
      <c r="K369" s="150">
        <f t="shared" si="350"/>
        <v>4110000</v>
      </c>
      <c r="L369" s="301">
        <f t="shared" si="318"/>
        <v>448110000</v>
      </c>
      <c r="M369" s="275"/>
    </row>
    <row r="370" spans="1:13" s="168" customFormat="1" ht="15.75" hidden="1">
      <c r="A370" s="266" t="s">
        <v>684</v>
      </c>
      <c r="B370" s="302" t="s">
        <v>597</v>
      </c>
      <c r="C370" s="215">
        <v>11</v>
      </c>
      <c r="D370" s="226" t="s">
        <v>27</v>
      </c>
      <c r="E370" s="225">
        <v>386</v>
      </c>
      <c r="F370" s="218"/>
      <c r="G370" s="219">
        <f t="shared" si="349"/>
        <v>444000000</v>
      </c>
      <c r="H370" s="219">
        <f t="shared" si="350"/>
        <v>0</v>
      </c>
      <c r="I370" s="219">
        <f t="shared" si="350"/>
        <v>0</v>
      </c>
      <c r="J370" s="219">
        <f t="shared" si="350"/>
        <v>4110000</v>
      </c>
      <c r="K370" s="219">
        <f t="shared" si="350"/>
        <v>4110000</v>
      </c>
      <c r="L370" s="303">
        <f t="shared" si="318"/>
        <v>448110000</v>
      </c>
      <c r="M370" s="275"/>
    </row>
    <row r="371" spans="1:13" s="160" customFormat="1" ht="45" hidden="1">
      <c r="A371" s="266" t="s">
        <v>684</v>
      </c>
      <c r="B371" s="304" t="s">
        <v>597</v>
      </c>
      <c r="C371" s="153">
        <v>11</v>
      </c>
      <c r="D371" s="171" t="s">
        <v>27</v>
      </c>
      <c r="E371" s="173">
        <v>3861</v>
      </c>
      <c r="F371" s="156" t="s">
        <v>282</v>
      </c>
      <c r="G371" s="161">
        <v>444000000</v>
      </c>
      <c r="H371" s="161"/>
      <c r="I371" s="157">
        <f>H371</f>
        <v>0</v>
      </c>
      <c r="J371" s="161">
        <v>4110000</v>
      </c>
      <c r="K371" s="157">
        <f>J371</f>
        <v>4110000</v>
      </c>
      <c r="L371" s="307">
        <f t="shared" si="318"/>
        <v>448110000</v>
      </c>
      <c r="M371" s="274"/>
    </row>
    <row r="372" spans="1:13" s="160" customFormat="1" ht="31.5" hidden="1">
      <c r="A372" s="266" t="s">
        <v>684</v>
      </c>
      <c r="B372" s="453" t="s">
        <v>80</v>
      </c>
      <c r="C372" s="454"/>
      <c r="D372" s="454"/>
      <c r="E372" s="454"/>
      <c r="F372" s="149" t="s">
        <v>308</v>
      </c>
      <c r="G372" s="150">
        <f>G373+G375+G377</f>
        <v>56016655</v>
      </c>
      <c r="H372" s="150">
        <f>H373+H375+H377</f>
        <v>1500000</v>
      </c>
      <c r="I372" s="150">
        <f>I373+I375+I377</f>
        <v>1500000</v>
      </c>
      <c r="J372" s="150">
        <f>J373+J375+J377</f>
        <v>1500000</v>
      </c>
      <c r="K372" s="150">
        <f>K373+K375+K377</f>
        <v>1500000</v>
      </c>
      <c r="L372" s="301">
        <f t="shared" si="318"/>
        <v>56016655</v>
      </c>
      <c r="M372" s="274"/>
    </row>
    <row r="373" spans="1:13" s="160" customFormat="1" ht="15.75" hidden="1">
      <c r="A373" s="266" t="s">
        <v>684</v>
      </c>
      <c r="B373" s="308" t="s">
        <v>80</v>
      </c>
      <c r="C373" s="221">
        <v>11</v>
      </c>
      <c r="D373" s="228" t="s">
        <v>24</v>
      </c>
      <c r="E373" s="231">
        <v>351</v>
      </c>
      <c r="F373" s="218"/>
      <c r="G373" s="219">
        <f>G374</f>
        <v>38930655</v>
      </c>
      <c r="H373" s="219">
        <f>H374</f>
        <v>1500000</v>
      </c>
      <c r="I373" s="219">
        <f>I374</f>
        <v>1500000</v>
      </c>
      <c r="J373" s="219">
        <f>J374</f>
        <v>0</v>
      </c>
      <c r="K373" s="219">
        <f>K374</f>
        <v>0</v>
      </c>
      <c r="L373" s="303">
        <f t="shared" si="318"/>
        <v>37430655</v>
      </c>
      <c r="M373" s="274"/>
    </row>
    <row r="374" spans="1:13" s="160" customFormat="1" ht="30" hidden="1">
      <c r="A374" s="266" t="s">
        <v>684</v>
      </c>
      <c r="B374" s="309" t="s">
        <v>80</v>
      </c>
      <c r="C374" s="163">
        <v>11</v>
      </c>
      <c r="D374" s="175" t="s">
        <v>24</v>
      </c>
      <c r="E374" s="179">
        <v>3512</v>
      </c>
      <c r="F374" s="156" t="s">
        <v>140</v>
      </c>
      <c r="G374" s="161">
        <v>38930655</v>
      </c>
      <c r="H374" s="161">
        <v>1500000</v>
      </c>
      <c r="I374" s="157">
        <f>H374</f>
        <v>1500000</v>
      </c>
      <c r="J374" s="161"/>
      <c r="K374" s="157">
        <f>J374</f>
        <v>0</v>
      </c>
      <c r="L374" s="307">
        <f t="shared" si="318"/>
        <v>37430655</v>
      </c>
      <c r="M374" s="274"/>
    </row>
    <row r="375" spans="1:13" s="168" customFormat="1" ht="15.75" hidden="1">
      <c r="A375" s="266" t="s">
        <v>684</v>
      </c>
      <c r="B375" s="302" t="s">
        <v>80</v>
      </c>
      <c r="C375" s="215">
        <v>11</v>
      </c>
      <c r="D375" s="226" t="s">
        <v>24</v>
      </c>
      <c r="E375" s="225">
        <v>352</v>
      </c>
      <c r="F375" s="218"/>
      <c r="G375" s="219">
        <f t="shared" ref="G375" si="351">SUM(G376)</f>
        <v>1336000</v>
      </c>
      <c r="H375" s="219">
        <f t="shared" ref="H375:K375" si="352">SUM(H376)</f>
        <v>0</v>
      </c>
      <c r="I375" s="219">
        <f t="shared" si="352"/>
        <v>0</v>
      </c>
      <c r="J375" s="219">
        <f t="shared" si="352"/>
        <v>0</v>
      </c>
      <c r="K375" s="219">
        <f t="shared" si="352"/>
        <v>0</v>
      </c>
      <c r="L375" s="303">
        <f t="shared" si="318"/>
        <v>1336000</v>
      </c>
      <c r="M375" s="275"/>
    </row>
    <row r="376" spans="1:13" s="160" customFormat="1" ht="30" hidden="1">
      <c r="A376" s="266" t="s">
        <v>684</v>
      </c>
      <c r="B376" s="304" t="s">
        <v>80</v>
      </c>
      <c r="C376" s="153">
        <v>11</v>
      </c>
      <c r="D376" s="171" t="s">
        <v>24</v>
      </c>
      <c r="E376" s="173">
        <v>3522</v>
      </c>
      <c r="F376" s="156" t="s">
        <v>139</v>
      </c>
      <c r="G376" s="161">
        <v>1336000</v>
      </c>
      <c r="H376" s="161"/>
      <c r="I376" s="157">
        <f>H376</f>
        <v>0</v>
      </c>
      <c r="J376" s="161"/>
      <c r="K376" s="157">
        <f>J376</f>
        <v>0</v>
      </c>
      <c r="L376" s="307">
        <f t="shared" si="318"/>
        <v>1336000</v>
      </c>
      <c r="M376" s="274"/>
    </row>
    <row r="377" spans="1:13" s="168" customFormat="1" ht="15.75" hidden="1">
      <c r="A377" s="266" t="s">
        <v>684</v>
      </c>
      <c r="B377" s="302" t="s">
        <v>80</v>
      </c>
      <c r="C377" s="215">
        <v>11</v>
      </c>
      <c r="D377" s="226" t="s">
        <v>24</v>
      </c>
      <c r="E377" s="225">
        <v>372</v>
      </c>
      <c r="F377" s="218"/>
      <c r="G377" s="219">
        <f t="shared" ref="G377" si="353">G378</f>
        <v>15750000</v>
      </c>
      <c r="H377" s="219">
        <f t="shared" ref="H377:K377" si="354">H378</f>
        <v>0</v>
      </c>
      <c r="I377" s="219">
        <f t="shared" si="354"/>
        <v>0</v>
      </c>
      <c r="J377" s="219">
        <f t="shared" si="354"/>
        <v>1500000</v>
      </c>
      <c r="K377" s="219">
        <f t="shared" si="354"/>
        <v>1500000</v>
      </c>
      <c r="L377" s="303">
        <f t="shared" si="318"/>
        <v>17250000</v>
      </c>
      <c r="M377" s="275"/>
    </row>
    <row r="378" spans="1:13" s="160" customFormat="1" hidden="1">
      <c r="A378" s="266" t="s">
        <v>684</v>
      </c>
      <c r="B378" s="304" t="s">
        <v>80</v>
      </c>
      <c r="C378" s="153">
        <v>11</v>
      </c>
      <c r="D378" s="171" t="s">
        <v>24</v>
      </c>
      <c r="E378" s="173">
        <v>3722</v>
      </c>
      <c r="F378" s="156" t="s">
        <v>618</v>
      </c>
      <c r="G378" s="161">
        <v>15750000</v>
      </c>
      <c r="H378" s="161"/>
      <c r="I378" s="157">
        <f>H378</f>
        <v>0</v>
      </c>
      <c r="J378" s="161">
        <v>1500000</v>
      </c>
      <c r="K378" s="157">
        <f>J378</f>
        <v>1500000</v>
      </c>
      <c r="L378" s="307">
        <f t="shared" si="318"/>
        <v>17250000</v>
      </c>
      <c r="M378" s="274"/>
    </row>
    <row r="379" spans="1:13" s="160" customFormat="1" ht="31.5" hidden="1">
      <c r="A379" s="266" t="s">
        <v>684</v>
      </c>
      <c r="B379" s="453" t="s">
        <v>174</v>
      </c>
      <c r="C379" s="454"/>
      <c r="D379" s="454"/>
      <c r="E379" s="454"/>
      <c r="F379" s="149" t="s">
        <v>600</v>
      </c>
      <c r="G379" s="150">
        <f>G380+G382</f>
        <v>98000000</v>
      </c>
      <c r="H379" s="150">
        <f>H380+H382</f>
        <v>4000000</v>
      </c>
      <c r="I379" s="150">
        <f>I380+I382</f>
        <v>4000000</v>
      </c>
      <c r="J379" s="150">
        <f>J380+J382</f>
        <v>0</v>
      </c>
      <c r="K379" s="150">
        <f>K380+K382</f>
        <v>0</v>
      </c>
      <c r="L379" s="301">
        <f t="shared" si="318"/>
        <v>94000000</v>
      </c>
      <c r="M379" s="274"/>
    </row>
    <row r="380" spans="1:13" s="168" customFormat="1" ht="15.75" hidden="1">
      <c r="A380" s="266" t="s">
        <v>684</v>
      </c>
      <c r="B380" s="302" t="s">
        <v>174</v>
      </c>
      <c r="C380" s="215">
        <v>11</v>
      </c>
      <c r="D380" s="226" t="s">
        <v>24</v>
      </c>
      <c r="E380" s="217">
        <v>352</v>
      </c>
      <c r="F380" s="218"/>
      <c r="G380" s="219">
        <f t="shared" ref="G380" si="355">SUM(G381)</f>
        <v>67800000</v>
      </c>
      <c r="H380" s="219">
        <f t="shared" ref="H380:K380" si="356">SUM(H381)</f>
        <v>4000000</v>
      </c>
      <c r="I380" s="219">
        <f t="shared" si="356"/>
        <v>4000000</v>
      </c>
      <c r="J380" s="219">
        <f t="shared" si="356"/>
        <v>0</v>
      </c>
      <c r="K380" s="219">
        <f t="shared" si="356"/>
        <v>0</v>
      </c>
      <c r="L380" s="303">
        <f t="shared" si="318"/>
        <v>63800000</v>
      </c>
      <c r="M380" s="275"/>
    </row>
    <row r="381" spans="1:13" s="160" customFormat="1" ht="30" hidden="1">
      <c r="A381" s="266" t="s">
        <v>684</v>
      </c>
      <c r="B381" s="304" t="s">
        <v>174</v>
      </c>
      <c r="C381" s="153">
        <v>11</v>
      </c>
      <c r="D381" s="171" t="s">
        <v>24</v>
      </c>
      <c r="E381" s="173">
        <v>3522</v>
      </c>
      <c r="F381" s="156" t="s">
        <v>139</v>
      </c>
      <c r="G381" s="161">
        <v>67800000</v>
      </c>
      <c r="H381" s="161">
        <v>4000000</v>
      </c>
      <c r="I381" s="157">
        <f>H381</f>
        <v>4000000</v>
      </c>
      <c r="J381" s="161"/>
      <c r="K381" s="157">
        <f>J381</f>
        <v>0</v>
      </c>
      <c r="L381" s="307">
        <f t="shared" si="318"/>
        <v>63800000</v>
      </c>
      <c r="M381" s="274"/>
    </row>
    <row r="382" spans="1:13" s="168" customFormat="1" ht="15.75" hidden="1">
      <c r="A382" s="266" t="s">
        <v>684</v>
      </c>
      <c r="B382" s="302" t="s">
        <v>174</v>
      </c>
      <c r="C382" s="215">
        <v>11</v>
      </c>
      <c r="D382" s="226" t="s">
        <v>24</v>
      </c>
      <c r="E382" s="225">
        <v>516</v>
      </c>
      <c r="F382" s="218"/>
      <c r="G382" s="219">
        <f t="shared" ref="G382" si="357">SUM(G383)</f>
        <v>30200000</v>
      </c>
      <c r="H382" s="219">
        <f t="shared" ref="H382:K382" si="358">SUM(H383)</f>
        <v>0</v>
      </c>
      <c r="I382" s="219">
        <f t="shared" si="358"/>
        <v>0</v>
      </c>
      <c r="J382" s="219">
        <f t="shared" si="358"/>
        <v>0</v>
      </c>
      <c r="K382" s="219">
        <f t="shared" si="358"/>
        <v>0</v>
      </c>
      <c r="L382" s="303">
        <f t="shared" si="318"/>
        <v>30200000</v>
      </c>
      <c r="M382" s="275"/>
    </row>
    <row r="383" spans="1:13" s="160" customFormat="1" ht="30" hidden="1">
      <c r="A383" s="266" t="s">
        <v>684</v>
      </c>
      <c r="B383" s="304" t="s">
        <v>174</v>
      </c>
      <c r="C383" s="153">
        <v>11</v>
      </c>
      <c r="D383" s="171" t="s">
        <v>24</v>
      </c>
      <c r="E383" s="173">
        <v>5163</v>
      </c>
      <c r="F383" s="156" t="s">
        <v>393</v>
      </c>
      <c r="G383" s="161">
        <v>30200000</v>
      </c>
      <c r="H383" s="161"/>
      <c r="I383" s="258"/>
      <c r="J383" s="161"/>
      <c r="K383" s="258"/>
      <c r="L383" s="307">
        <f t="shared" si="318"/>
        <v>30200000</v>
      </c>
      <c r="M383" s="274"/>
    </row>
    <row r="384" spans="1:13" s="160" customFormat="1" ht="31.5" hidden="1">
      <c r="A384" s="266" t="s">
        <v>684</v>
      </c>
      <c r="B384" s="453" t="s">
        <v>106</v>
      </c>
      <c r="C384" s="454"/>
      <c r="D384" s="454"/>
      <c r="E384" s="454"/>
      <c r="F384" s="149" t="s">
        <v>95</v>
      </c>
      <c r="G384" s="150">
        <f t="shared" ref="G384:G385" si="359">SUM(G385)</f>
        <v>530000</v>
      </c>
      <c r="H384" s="150">
        <f t="shared" ref="H384:K385" si="360">SUM(H385)</f>
        <v>0</v>
      </c>
      <c r="I384" s="150">
        <f t="shared" si="360"/>
        <v>0</v>
      </c>
      <c r="J384" s="150">
        <f t="shared" si="360"/>
        <v>0</v>
      </c>
      <c r="K384" s="150">
        <f t="shared" si="360"/>
        <v>0</v>
      </c>
      <c r="L384" s="301">
        <f t="shared" si="318"/>
        <v>530000</v>
      </c>
      <c r="M384" s="274"/>
    </row>
    <row r="385" spans="1:13" s="168" customFormat="1" ht="15.75" hidden="1">
      <c r="A385" s="266" t="s">
        <v>684</v>
      </c>
      <c r="B385" s="302" t="s">
        <v>106</v>
      </c>
      <c r="C385" s="215">
        <v>11</v>
      </c>
      <c r="D385" s="226" t="s">
        <v>24</v>
      </c>
      <c r="E385" s="225">
        <v>352</v>
      </c>
      <c r="F385" s="218"/>
      <c r="G385" s="219">
        <f t="shared" si="359"/>
        <v>530000</v>
      </c>
      <c r="H385" s="219">
        <f t="shared" si="360"/>
        <v>0</v>
      </c>
      <c r="I385" s="219">
        <f t="shared" si="360"/>
        <v>0</v>
      </c>
      <c r="J385" s="219">
        <f t="shared" si="360"/>
        <v>0</v>
      </c>
      <c r="K385" s="219">
        <f t="shared" si="360"/>
        <v>0</v>
      </c>
      <c r="L385" s="303">
        <f t="shared" si="318"/>
        <v>530000</v>
      </c>
      <c r="M385" s="275"/>
    </row>
    <row r="386" spans="1:13" s="160" customFormat="1" ht="30" hidden="1">
      <c r="A386" s="266" t="s">
        <v>684</v>
      </c>
      <c r="B386" s="304" t="s">
        <v>106</v>
      </c>
      <c r="C386" s="153">
        <v>11</v>
      </c>
      <c r="D386" s="171" t="s">
        <v>24</v>
      </c>
      <c r="E386" s="173">
        <v>3522</v>
      </c>
      <c r="F386" s="156" t="s">
        <v>139</v>
      </c>
      <c r="G386" s="161">
        <v>530000</v>
      </c>
      <c r="H386" s="161"/>
      <c r="I386" s="157">
        <f>H386</f>
        <v>0</v>
      </c>
      <c r="J386" s="161"/>
      <c r="K386" s="157">
        <f>J386</f>
        <v>0</v>
      </c>
      <c r="L386" s="307">
        <f t="shared" si="318"/>
        <v>530000</v>
      </c>
      <c r="M386" s="274"/>
    </row>
    <row r="387" spans="1:13" s="160" customFormat="1" ht="31.5" hidden="1">
      <c r="A387" s="266" t="s">
        <v>684</v>
      </c>
      <c r="B387" s="453" t="s">
        <v>108</v>
      </c>
      <c r="C387" s="454"/>
      <c r="D387" s="454"/>
      <c r="E387" s="454"/>
      <c r="F387" s="149" t="s">
        <v>598</v>
      </c>
      <c r="G387" s="150">
        <f t="shared" ref="G387:G388" si="361">SUM(G388)</f>
        <v>293000000</v>
      </c>
      <c r="H387" s="150">
        <f t="shared" ref="H387:K388" si="362">SUM(H388)</f>
        <v>0</v>
      </c>
      <c r="I387" s="150">
        <f t="shared" si="362"/>
        <v>0</v>
      </c>
      <c r="J387" s="150">
        <f t="shared" si="362"/>
        <v>0</v>
      </c>
      <c r="K387" s="150">
        <f t="shared" si="362"/>
        <v>0</v>
      </c>
      <c r="L387" s="301">
        <f t="shared" ref="L387:L450" si="363">G387-H387+J387</f>
        <v>293000000</v>
      </c>
      <c r="M387" s="274"/>
    </row>
    <row r="388" spans="1:13" s="168" customFormat="1" ht="15.75" hidden="1">
      <c r="A388" s="266" t="s">
        <v>684</v>
      </c>
      <c r="B388" s="302" t="s">
        <v>108</v>
      </c>
      <c r="C388" s="215">
        <v>11</v>
      </c>
      <c r="D388" s="226" t="s">
        <v>24</v>
      </c>
      <c r="E388" s="217">
        <v>352</v>
      </c>
      <c r="F388" s="218"/>
      <c r="G388" s="219">
        <f t="shared" si="361"/>
        <v>293000000</v>
      </c>
      <c r="H388" s="219">
        <f t="shared" si="362"/>
        <v>0</v>
      </c>
      <c r="I388" s="219">
        <f t="shared" si="362"/>
        <v>0</v>
      </c>
      <c r="J388" s="219">
        <f t="shared" si="362"/>
        <v>0</v>
      </c>
      <c r="K388" s="219">
        <f t="shared" si="362"/>
        <v>0</v>
      </c>
      <c r="L388" s="303">
        <f t="shared" si="363"/>
        <v>293000000</v>
      </c>
      <c r="M388" s="275"/>
    </row>
    <row r="389" spans="1:13" s="160" customFormat="1" ht="30" hidden="1">
      <c r="A389" s="266" t="s">
        <v>684</v>
      </c>
      <c r="B389" s="304" t="s">
        <v>108</v>
      </c>
      <c r="C389" s="153">
        <v>11</v>
      </c>
      <c r="D389" s="171" t="s">
        <v>24</v>
      </c>
      <c r="E389" s="155">
        <v>3522</v>
      </c>
      <c r="F389" s="156" t="s">
        <v>139</v>
      </c>
      <c r="G389" s="161">
        <v>293000000</v>
      </c>
      <c r="H389" s="161"/>
      <c r="I389" s="157">
        <f>H389</f>
        <v>0</v>
      </c>
      <c r="J389" s="161"/>
      <c r="K389" s="157">
        <f>J389</f>
        <v>0</v>
      </c>
      <c r="L389" s="307">
        <f t="shared" si="363"/>
        <v>293000000</v>
      </c>
      <c r="M389" s="274"/>
    </row>
    <row r="390" spans="1:13" s="151" customFormat="1" ht="15.6" hidden="1" customHeight="1">
      <c r="A390" s="266" t="s">
        <v>684</v>
      </c>
      <c r="B390" s="470" t="s">
        <v>384</v>
      </c>
      <c r="C390" s="471"/>
      <c r="D390" s="471"/>
      <c r="E390" s="471"/>
      <c r="F390" s="471"/>
      <c r="G390" s="148">
        <f>SUM(G391+G398+G403+G408+G423+G430+G413+G434+G416)</f>
        <v>221765000</v>
      </c>
      <c r="H390" s="148">
        <f>SUM(H391+H398+H403+H408+H423+H430+H413+H434+H416)</f>
        <v>4200000</v>
      </c>
      <c r="I390" s="148">
        <f>SUM(I391+I398+I403+I408+I423+I430+I413+I434+I416)</f>
        <v>4200000</v>
      </c>
      <c r="J390" s="148">
        <f>SUM(J391+J398+J403+J408+J423+J430+J413+J434+J416)</f>
        <v>11563000</v>
      </c>
      <c r="K390" s="148">
        <f>SUM(K391+K398+K403+K408+K423+K430+K413+K434+K416)</f>
        <v>11563000</v>
      </c>
      <c r="L390" s="300">
        <f t="shared" si="363"/>
        <v>229128000</v>
      </c>
      <c r="M390" s="272"/>
    </row>
    <row r="391" spans="1:13" ht="47.25" hidden="1">
      <c r="A391" s="266" t="s">
        <v>684</v>
      </c>
      <c r="B391" s="453" t="s">
        <v>15</v>
      </c>
      <c r="C391" s="454"/>
      <c r="D391" s="454"/>
      <c r="E391" s="454"/>
      <c r="F391" s="149" t="s">
        <v>326</v>
      </c>
      <c r="G391" s="150">
        <f>G392+G395</f>
        <v>1575000</v>
      </c>
      <c r="H391" s="150">
        <f>H392+H395</f>
        <v>0</v>
      </c>
      <c r="I391" s="150">
        <f>I392+I395</f>
        <v>0</v>
      </c>
      <c r="J391" s="150">
        <f>J392+J395</f>
        <v>20000</v>
      </c>
      <c r="K391" s="150">
        <f>K392+K395</f>
        <v>20000</v>
      </c>
      <c r="L391" s="301">
        <f t="shared" si="363"/>
        <v>1595000</v>
      </c>
      <c r="M391" s="273"/>
    </row>
    <row r="392" spans="1:13" s="151" customFormat="1" ht="15.75" hidden="1">
      <c r="A392" s="266" t="s">
        <v>684</v>
      </c>
      <c r="B392" s="302" t="s">
        <v>15</v>
      </c>
      <c r="C392" s="215">
        <v>11</v>
      </c>
      <c r="D392" s="226" t="s">
        <v>23</v>
      </c>
      <c r="E392" s="217">
        <v>323</v>
      </c>
      <c r="F392" s="218"/>
      <c r="G392" s="219">
        <f>SUM(G393:G394)</f>
        <v>275000</v>
      </c>
      <c r="H392" s="219">
        <f>SUM(H393:H394)</f>
        <v>0</v>
      </c>
      <c r="I392" s="219">
        <f>SUM(I393:I394)</f>
        <v>0</v>
      </c>
      <c r="J392" s="219">
        <f>SUM(J393:J394)</f>
        <v>0</v>
      </c>
      <c r="K392" s="219">
        <f>SUM(K393:K394)</f>
        <v>0</v>
      </c>
      <c r="L392" s="303">
        <f t="shared" si="363"/>
        <v>275000</v>
      </c>
      <c r="M392" s="272"/>
    </row>
    <row r="393" spans="1:13" hidden="1">
      <c r="A393" s="266" t="s">
        <v>684</v>
      </c>
      <c r="B393" s="304" t="s">
        <v>15</v>
      </c>
      <c r="C393" s="153">
        <v>11</v>
      </c>
      <c r="D393" s="171" t="s">
        <v>23</v>
      </c>
      <c r="E393" s="155">
        <v>3231</v>
      </c>
      <c r="F393" s="156" t="s">
        <v>117</v>
      </c>
      <c r="G393" s="161">
        <v>55000</v>
      </c>
      <c r="H393" s="161"/>
      <c r="I393" s="157">
        <f t="shared" ref="I393:I394" si="364">H393</f>
        <v>0</v>
      </c>
      <c r="J393" s="161"/>
      <c r="K393" s="157">
        <f t="shared" ref="K393:K394" si="365">J393</f>
        <v>0</v>
      </c>
      <c r="L393" s="307">
        <f t="shared" si="363"/>
        <v>55000</v>
      </c>
      <c r="M393" s="273"/>
    </row>
    <row r="394" spans="1:13" s="151" customFormat="1" ht="15.75" hidden="1">
      <c r="A394" s="266" t="s">
        <v>684</v>
      </c>
      <c r="B394" s="304" t="s">
        <v>15</v>
      </c>
      <c r="C394" s="153">
        <v>11</v>
      </c>
      <c r="D394" s="171" t="s">
        <v>23</v>
      </c>
      <c r="E394" s="155">
        <v>3237</v>
      </c>
      <c r="F394" s="156" t="s">
        <v>36</v>
      </c>
      <c r="G394" s="161">
        <v>220000</v>
      </c>
      <c r="H394" s="161"/>
      <c r="I394" s="157">
        <f t="shared" si="364"/>
        <v>0</v>
      </c>
      <c r="J394" s="161"/>
      <c r="K394" s="157">
        <f t="shared" si="365"/>
        <v>0</v>
      </c>
      <c r="L394" s="307">
        <f t="shared" si="363"/>
        <v>220000</v>
      </c>
      <c r="M394" s="272"/>
    </row>
    <row r="395" spans="1:13" s="151" customFormat="1" ht="15.75" hidden="1">
      <c r="A395" s="266" t="s">
        <v>684</v>
      </c>
      <c r="B395" s="302" t="s">
        <v>15</v>
      </c>
      <c r="C395" s="215">
        <v>11</v>
      </c>
      <c r="D395" s="226" t="s">
        <v>23</v>
      </c>
      <c r="E395" s="217">
        <v>329</v>
      </c>
      <c r="F395" s="218"/>
      <c r="G395" s="219">
        <f t="shared" ref="G395" si="366">SUM(G396:G397)</f>
        <v>1300000</v>
      </c>
      <c r="H395" s="219">
        <f t="shared" ref="H395:J395" si="367">SUM(H396:H397)</f>
        <v>0</v>
      </c>
      <c r="I395" s="219">
        <f t="shared" ref="I395" si="368">SUM(I396:I397)</f>
        <v>0</v>
      </c>
      <c r="J395" s="219">
        <f t="shared" si="367"/>
        <v>20000</v>
      </c>
      <c r="K395" s="219">
        <f t="shared" ref="K395" si="369">SUM(K396:K397)</f>
        <v>20000</v>
      </c>
      <c r="L395" s="303">
        <f t="shared" si="363"/>
        <v>1320000</v>
      </c>
      <c r="M395" s="272"/>
    </row>
    <row r="396" spans="1:13" s="151" customFormat="1" ht="30" hidden="1">
      <c r="A396" s="266" t="s">
        <v>684</v>
      </c>
      <c r="B396" s="304" t="s">
        <v>15</v>
      </c>
      <c r="C396" s="153">
        <v>11</v>
      </c>
      <c r="D396" s="171" t="s">
        <v>23</v>
      </c>
      <c r="E396" s="155">
        <v>3291</v>
      </c>
      <c r="F396" s="156" t="s">
        <v>109</v>
      </c>
      <c r="G396" s="161">
        <v>450000</v>
      </c>
      <c r="H396" s="161"/>
      <c r="I396" s="157">
        <f t="shared" ref="I396:I397" si="370">H396</f>
        <v>0</v>
      </c>
      <c r="J396" s="161">
        <v>20000</v>
      </c>
      <c r="K396" s="157">
        <f t="shared" ref="K396:K397" si="371">J396</f>
        <v>20000</v>
      </c>
      <c r="L396" s="307">
        <f t="shared" si="363"/>
        <v>470000</v>
      </c>
      <c r="M396" s="272"/>
    </row>
    <row r="397" spans="1:13" hidden="1">
      <c r="A397" s="266" t="s">
        <v>684</v>
      </c>
      <c r="B397" s="304" t="s">
        <v>15</v>
      </c>
      <c r="C397" s="153">
        <v>11</v>
      </c>
      <c r="D397" s="171" t="s">
        <v>23</v>
      </c>
      <c r="E397" s="155">
        <v>3294</v>
      </c>
      <c r="F397" s="156" t="s">
        <v>620</v>
      </c>
      <c r="G397" s="161">
        <v>850000</v>
      </c>
      <c r="H397" s="161"/>
      <c r="I397" s="157">
        <f t="shared" si="370"/>
        <v>0</v>
      </c>
      <c r="J397" s="161"/>
      <c r="K397" s="157">
        <f t="shared" si="371"/>
        <v>0</v>
      </c>
      <c r="L397" s="307">
        <f t="shared" si="363"/>
        <v>850000</v>
      </c>
      <c r="M397" s="273"/>
    </row>
    <row r="398" spans="1:13" ht="15.75" hidden="1">
      <c r="A398" s="266" t="s">
        <v>684</v>
      </c>
      <c r="B398" s="453" t="s">
        <v>9</v>
      </c>
      <c r="C398" s="454"/>
      <c r="D398" s="454"/>
      <c r="E398" s="454"/>
      <c r="F398" s="149" t="s">
        <v>10</v>
      </c>
      <c r="G398" s="150">
        <f t="shared" ref="G398" si="372">G399+G401</f>
        <v>650000</v>
      </c>
      <c r="H398" s="150">
        <f t="shared" ref="H398:J398" si="373">H399+H401</f>
        <v>0</v>
      </c>
      <c r="I398" s="150">
        <f t="shared" ref="I398" si="374">I399+I401</f>
        <v>0</v>
      </c>
      <c r="J398" s="150">
        <f t="shared" si="373"/>
        <v>0</v>
      </c>
      <c r="K398" s="150">
        <f t="shared" ref="K398" si="375">K399+K401</f>
        <v>0</v>
      </c>
      <c r="L398" s="301">
        <f t="shared" si="363"/>
        <v>650000</v>
      </c>
      <c r="M398" s="273"/>
    </row>
    <row r="399" spans="1:13" s="151" customFormat="1" ht="15.75" hidden="1">
      <c r="A399" s="266" t="s">
        <v>684</v>
      </c>
      <c r="B399" s="302" t="s">
        <v>9</v>
      </c>
      <c r="C399" s="215">
        <v>11</v>
      </c>
      <c r="D399" s="216" t="s">
        <v>18</v>
      </c>
      <c r="E399" s="217">
        <v>381</v>
      </c>
      <c r="F399" s="218"/>
      <c r="G399" s="219">
        <f t="shared" ref="G399" si="376">SUM(G400)</f>
        <v>250000</v>
      </c>
      <c r="H399" s="219">
        <f t="shared" ref="H399:K399" si="377">SUM(H400)</f>
        <v>0</v>
      </c>
      <c r="I399" s="219">
        <f t="shared" si="377"/>
        <v>0</v>
      </c>
      <c r="J399" s="219">
        <f t="shared" si="377"/>
        <v>0</v>
      </c>
      <c r="K399" s="219">
        <f t="shared" si="377"/>
        <v>0</v>
      </c>
      <c r="L399" s="303">
        <f t="shared" si="363"/>
        <v>250000</v>
      </c>
      <c r="M399" s="272"/>
    </row>
    <row r="400" spans="1:13" hidden="1">
      <c r="A400" s="266" t="s">
        <v>684</v>
      </c>
      <c r="B400" s="304" t="s">
        <v>9</v>
      </c>
      <c r="C400" s="153">
        <v>11</v>
      </c>
      <c r="D400" s="154" t="s">
        <v>18</v>
      </c>
      <c r="E400" s="155">
        <v>3811</v>
      </c>
      <c r="F400" s="156" t="s">
        <v>141</v>
      </c>
      <c r="G400" s="161">
        <v>250000</v>
      </c>
      <c r="H400" s="161"/>
      <c r="I400" s="157">
        <f>H400</f>
        <v>0</v>
      </c>
      <c r="J400" s="161"/>
      <c r="K400" s="157">
        <f>J400</f>
        <v>0</v>
      </c>
      <c r="L400" s="307">
        <f t="shared" si="363"/>
        <v>250000</v>
      </c>
      <c r="M400" s="273"/>
    </row>
    <row r="401" spans="1:13" s="151" customFormat="1" ht="15.75" hidden="1">
      <c r="A401" s="266" t="s">
        <v>684</v>
      </c>
      <c r="B401" s="302" t="s">
        <v>9</v>
      </c>
      <c r="C401" s="215">
        <v>11</v>
      </c>
      <c r="D401" s="216" t="s">
        <v>18</v>
      </c>
      <c r="E401" s="217">
        <v>382</v>
      </c>
      <c r="F401" s="218"/>
      <c r="G401" s="219">
        <f t="shared" ref="G401" si="378">SUM(G402)</f>
        <v>400000</v>
      </c>
      <c r="H401" s="219">
        <f t="shared" ref="H401:K401" si="379">SUM(H402)</f>
        <v>0</v>
      </c>
      <c r="I401" s="219">
        <f t="shared" si="379"/>
        <v>0</v>
      </c>
      <c r="J401" s="219">
        <f t="shared" si="379"/>
        <v>0</v>
      </c>
      <c r="K401" s="219">
        <f t="shared" si="379"/>
        <v>0</v>
      </c>
      <c r="L401" s="303">
        <f t="shared" si="363"/>
        <v>400000</v>
      </c>
      <c r="M401" s="272"/>
    </row>
    <row r="402" spans="1:13" ht="35.25" hidden="1" customHeight="1">
      <c r="A402" s="266" t="s">
        <v>684</v>
      </c>
      <c r="B402" s="304" t="s">
        <v>9</v>
      </c>
      <c r="C402" s="153">
        <v>11</v>
      </c>
      <c r="D402" s="154" t="s">
        <v>18</v>
      </c>
      <c r="E402" s="155">
        <v>3821</v>
      </c>
      <c r="F402" s="156" t="s">
        <v>38</v>
      </c>
      <c r="G402" s="161">
        <v>400000</v>
      </c>
      <c r="H402" s="161"/>
      <c r="I402" s="157">
        <f>H402</f>
        <v>0</v>
      </c>
      <c r="J402" s="161"/>
      <c r="K402" s="157">
        <f>J402</f>
        <v>0</v>
      </c>
      <c r="L402" s="307">
        <f t="shared" si="363"/>
        <v>400000</v>
      </c>
      <c r="M402" s="273"/>
    </row>
    <row r="403" spans="1:13" s="160" customFormat="1" ht="31.5" hidden="1">
      <c r="A403" s="266" t="s">
        <v>684</v>
      </c>
      <c r="B403" s="453" t="s">
        <v>635</v>
      </c>
      <c r="C403" s="454"/>
      <c r="D403" s="454"/>
      <c r="E403" s="454"/>
      <c r="F403" s="149" t="s">
        <v>5</v>
      </c>
      <c r="G403" s="150">
        <f t="shared" ref="G403" si="380">G404+G406</f>
        <v>21200000</v>
      </c>
      <c r="H403" s="150">
        <f t="shared" ref="H403:J403" si="381">H404+H406</f>
        <v>0</v>
      </c>
      <c r="I403" s="150">
        <f t="shared" ref="I403" si="382">I404+I406</f>
        <v>0</v>
      </c>
      <c r="J403" s="150">
        <f t="shared" si="381"/>
        <v>0</v>
      </c>
      <c r="K403" s="150">
        <f t="shared" ref="K403" si="383">K404+K406</f>
        <v>0</v>
      </c>
      <c r="L403" s="301">
        <f t="shared" si="363"/>
        <v>21200000</v>
      </c>
      <c r="M403" s="274"/>
    </row>
    <row r="404" spans="1:13" s="168" customFormat="1" ht="15.75" hidden="1">
      <c r="A404" s="266" t="s">
        <v>684</v>
      </c>
      <c r="B404" s="302" t="s">
        <v>7</v>
      </c>
      <c r="C404" s="215">
        <v>11</v>
      </c>
      <c r="D404" s="226" t="s">
        <v>23</v>
      </c>
      <c r="E404" s="217">
        <v>351</v>
      </c>
      <c r="F404" s="218"/>
      <c r="G404" s="219">
        <f t="shared" ref="G404" si="384">SUM(G405)</f>
        <v>3200000</v>
      </c>
      <c r="H404" s="219">
        <f t="shared" ref="H404:K404" si="385">SUM(H405)</f>
        <v>0</v>
      </c>
      <c r="I404" s="219">
        <f t="shared" si="385"/>
        <v>0</v>
      </c>
      <c r="J404" s="219">
        <f t="shared" si="385"/>
        <v>0</v>
      </c>
      <c r="K404" s="219">
        <f t="shared" si="385"/>
        <v>0</v>
      </c>
      <c r="L404" s="303">
        <f t="shared" si="363"/>
        <v>3200000</v>
      </c>
      <c r="M404" s="275"/>
    </row>
    <row r="405" spans="1:13" s="160" customFormat="1" ht="30" hidden="1">
      <c r="A405" s="266" t="s">
        <v>684</v>
      </c>
      <c r="B405" s="304" t="s">
        <v>7</v>
      </c>
      <c r="C405" s="153">
        <v>11</v>
      </c>
      <c r="D405" s="171" t="s">
        <v>23</v>
      </c>
      <c r="E405" s="155">
        <v>3512</v>
      </c>
      <c r="F405" s="156" t="s">
        <v>140</v>
      </c>
      <c r="G405" s="161">
        <v>3200000</v>
      </c>
      <c r="H405" s="161"/>
      <c r="I405" s="157">
        <f>H405</f>
        <v>0</v>
      </c>
      <c r="J405" s="161"/>
      <c r="K405" s="157">
        <f>J405</f>
        <v>0</v>
      </c>
      <c r="L405" s="307">
        <f t="shared" si="363"/>
        <v>3200000</v>
      </c>
      <c r="M405" s="274"/>
    </row>
    <row r="406" spans="1:13" s="168" customFormat="1" ht="15.75" hidden="1">
      <c r="A406" s="266" t="s">
        <v>684</v>
      </c>
      <c r="B406" s="302" t="s">
        <v>7</v>
      </c>
      <c r="C406" s="215">
        <v>11</v>
      </c>
      <c r="D406" s="226" t="s">
        <v>23</v>
      </c>
      <c r="E406" s="217">
        <v>386</v>
      </c>
      <c r="F406" s="218"/>
      <c r="G406" s="219">
        <f t="shared" ref="G406" si="386">SUM(G407)</f>
        <v>18000000</v>
      </c>
      <c r="H406" s="219">
        <f t="shared" ref="H406:K406" si="387">SUM(H407)</f>
        <v>0</v>
      </c>
      <c r="I406" s="219">
        <f t="shared" si="387"/>
        <v>0</v>
      </c>
      <c r="J406" s="219">
        <f t="shared" si="387"/>
        <v>0</v>
      </c>
      <c r="K406" s="219">
        <f t="shared" si="387"/>
        <v>0</v>
      </c>
      <c r="L406" s="303">
        <f t="shared" si="363"/>
        <v>18000000</v>
      </c>
      <c r="M406" s="275"/>
    </row>
    <row r="407" spans="1:13" s="160" customFormat="1" ht="45" hidden="1">
      <c r="A407" s="266" t="s">
        <v>684</v>
      </c>
      <c r="B407" s="304" t="s">
        <v>7</v>
      </c>
      <c r="C407" s="153">
        <v>11</v>
      </c>
      <c r="D407" s="171" t="s">
        <v>23</v>
      </c>
      <c r="E407" s="155">
        <v>3861</v>
      </c>
      <c r="F407" s="156" t="s">
        <v>282</v>
      </c>
      <c r="G407" s="161">
        <v>18000000</v>
      </c>
      <c r="H407" s="161"/>
      <c r="I407" s="157">
        <f>H407</f>
        <v>0</v>
      </c>
      <c r="J407" s="161"/>
      <c r="K407" s="157">
        <f>J407</f>
        <v>0</v>
      </c>
      <c r="L407" s="307">
        <f t="shared" si="363"/>
        <v>18000000</v>
      </c>
      <c r="M407" s="274"/>
    </row>
    <row r="408" spans="1:13" s="151" customFormat="1" ht="31.5" hidden="1">
      <c r="A408" s="266" t="s">
        <v>684</v>
      </c>
      <c r="B408" s="453" t="s">
        <v>636</v>
      </c>
      <c r="C408" s="454"/>
      <c r="D408" s="454"/>
      <c r="E408" s="454"/>
      <c r="F408" s="149" t="s">
        <v>54</v>
      </c>
      <c r="G408" s="150">
        <f t="shared" ref="G408" si="388">SUM(G409+G411)</f>
        <v>97600000</v>
      </c>
      <c r="H408" s="150">
        <f t="shared" ref="H408:J408" si="389">SUM(H409+H411)</f>
        <v>3700000</v>
      </c>
      <c r="I408" s="150">
        <f t="shared" ref="I408" si="390">SUM(I409+I411)</f>
        <v>3700000</v>
      </c>
      <c r="J408" s="150">
        <f t="shared" si="389"/>
        <v>0</v>
      </c>
      <c r="K408" s="150">
        <f t="shared" ref="K408" si="391">SUM(K409+K411)</f>
        <v>0</v>
      </c>
      <c r="L408" s="301">
        <f t="shared" si="363"/>
        <v>93900000</v>
      </c>
      <c r="M408" s="272"/>
    </row>
    <row r="409" spans="1:13" s="151" customFormat="1" ht="15.75" hidden="1">
      <c r="A409" s="266" t="s">
        <v>684</v>
      </c>
      <c r="B409" s="302" t="s">
        <v>171</v>
      </c>
      <c r="C409" s="215">
        <v>11</v>
      </c>
      <c r="D409" s="226" t="s">
        <v>23</v>
      </c>
      <c r="E409" s="217">
        <v>351</v>
      </c>
      <c r="F409" s="218"/>
      <c r="G409" s="219">
        <f t="shared" ref="G409" si="392">SUM(G410)</f>
        <v>82100000</v>
      </c>
      <c r="H409" s="219">
        <f t="shared" ref="H409:K409" si="393">SUM(H410)</f>
        <v>0</v>
      </c>
      <c r="I409" s="219">
        <f t="shared" si="393"/>
        <v>0</v>
      </c>
      <c r="J409" s="219">
        <f t="shared" si="393"/>
        <v>0</v>
      </c>
      <c r="K409" s="219">
        <f t="shared" si="393"/>
        <v>0</v>
      </c>
      <c r="L409" s="303">
        <f t="shared" si="363"/>
        <v>82100000</v>
      </c>
      <c r="M409" s="272"/>
    </row>
    <row r="410" spans="1:13" ht="30" hidden="1">
      <c r="A410" s="266" t="s">
        <v>684</v>
      </c>
      <c r="B410" s="304" t="s">
        <v>171</v>
      </c>
      <c r="C410" s="153">
        <v>11</v>
      </c>
      <c r="D410" s="171" t="s">
        <v>23</v>
      </c>
      <c r="E410" s="173">
        <v>3512</v>
      </c>
      <c r="F410" s="156" t="s">
        <v>140</v>
      </c>
      <c r="G410" s="161">
        <v>82100000</v>
      </c>
      <c r="H410" s="161"/>
      <c r="I410" s="157">
        <f>H410</f>
        <v>0</v>
      </c>
      <c r="J410" s="161"/>
      <c r="K410" s="157">
        <f>J410</f>
        <v>0</v>
      </c>
      <c r="L410" s="307">
        <f t="shared" si="363"/>
        <v>82100000</v>
      </c>
      <c r="M410" s="273"/>
    </row>
    <row r="411" spans="1:13" ht="15.75" hidden="1">
      <c r="A411" s="266" t="s">
        <v>684</v>
      </c>
      <c r="B411" s="302" t="s">
        <v>171</v>
      </c>
      <c r="C411" s="215">
        <v>11</v>
      </c>
      <c r="D411" s="226" t="s">
        <v>23</v>
      </c>
      <c r="E411" s="217">
        <v>352</v>
      </c>
      <c r="F411" s="156"/>
      <c r="G411" s="219">
        <f t="shared" ref="G411" si="394">G412</f>
        <v>15500000</v>
      </c>
      <c r="H411" s="219">
        <f t="shared" ref="H411:K411" si="395">H412</f>
        <v>3700000</v>
      </c>
      <c r="I411" s="219">
        <f t="shared" si="395"/>
        <v>3700000</v>
      </c>
      <c r="J411" s="219">
        <f t="shared" si="395"/>
        <v>0</v>
      </c>
      <c r="K411" s="219">
        <f t="shared" si="395"/>
        <v>0</v>
      </c>
      <c r="L411" s="303">
        <f t="shared" si="363"/>
        <v>11800000</v>
      </c>
      <c r="M411" s="273"/>
    </row>
    <row r="412" spans="1:13" ht="30" hidden="1">
      <c r="A412" s="266" t="s">
        <v>684</v>
      </c>
      <c r="B412" s="304" t="s">
        <v>171</v>
      </c>
      <c r="C412" s="153">
        <v>11</v>
      </c>
      <c r="D412" s="171" t="s">
        <v>23</v>
      </c>
      <c r="E412" s="173">
        <v>3522</v>
      </c>
      <c r="F412" s="156" t="s">
        <v>139</v>
      </c>
      <c r="G412" s="161">
        <v>15500000</v>
      </c>
      <c r="H412" s="161">
        <v>3700000</v>
      </c>
      <c r="I412" s="157">
        <f>H412</f>
        <v>3700000</v>
      </c>
      <c r="J412" s="161"/>
      <c r="K412" s="157">
        <f>J412</f>
        <v>0</v>
      </c>
      <c r="L412" s="307">
        <f t="shared" si="363"/>
        <v>11800000</v>
      </c>
      <c r="M412" s="273"/>
    </row>
    <row r="413" spans="1:13" s="151" customFormat="1" ht="47.25" hidden="1">
      <c r="A413" s="266" t="s">
        <v>684</v>
      </c>
      <c r="B413" s="458" t="s">
        <v>595</v>
      </c>
      <c r="C413" s="459"/>
      <c r="D413" s="459"/>
      <c r="E413" s="459"/>
      <c r="F413" s="149" t="s">
        <v>414</v>
      </c>
      <c r="G413" s="150">
        <f t="shared" ref="G413:G414" si="396">SUM(G414)</f>
        <v>2500000</v>
      </c>
      <c r="H413" s="150">
        <f t="shared" ref="H413:K414" si="397">SUM(H414)</f>
        <v>0</v>
      </c>
      <c r="I413" s="150">
        <f t="shared" si="397"/>
        <v>0</v>
      </c>
      <c r="J413" s="150">
        <f t="shared" si="397"/>
        <v>543000</v>
      </c>
      <c r="K413" s="150">
        <f t="shared" si="397"/>
        <v>543000</v>
      </c>
      <c r="L413" s="301">
        <f t="shared" si="363"/>
        <v>3043000</v>
      </c>
      <c r="M413" s="272"/>
    </row>
    <row r="414" spans="1:13" s="151" customFormat="1" ht="15.75" hidden="1">
      <c r="A414" s="266" t="s">
        <v>684</v>
      </c>
      <c r="B414" s="302" t="s">
        <v>595</v>
      </c>
      <c r="C414" s="215">
        <v>11</v>
      </c>
      <c r="D414" s="226" t="s">
        <v>23</v>
      </c>
      <c r="E414" s="225">
        <v>351</v>
      </c>
      <c r="F414" s="218"/>
      <c r="G414" s="219">
        <f t="shared" si="396"/>
        <v>2500000</v>
      </c>
      <c r="H414" s="219">
        <f t="shared" si="397"/>
        <v>0</v>
      </c>
      <c r="I414" s="219">
        <f t="shared" si="397"/>
        <v>0</v>
      </c>
      <c r="J414" s="219">
        <f t="shared" si="397"/>
        <v>543000</v>
      </c>
      <c r="K414" s="219">
        <f t="shared" si="397"/>
        <v>543000</v>
      </c>
      <c r="L414" s="303">
        <f t="shared" si="363"/>
        <v>3043000</v>
      </c>
      <c r="M414" s="272"/>
    </row>
    <row r="415" spans="1:13" ht="30" hidden="1">
      <c r="A415" s="266" t="s">
        <v>684</v>
      </c>
      <c r="B415" s="304" t="s">
        <v>595</v>
      </c>
      <c r="C415" s="153">
        <v>11</v>
      </c>
      <c r="D415" s="171" t="s">
        <v>23</v>
      </c>
      <c r="E415" s="173">
        <v>3512</v>
      </c>
      <c r="F415" s="156" t="s">
        <v>140</v>
      </c>
      <c r="G415" s="161">
        <v>2500000</v>
      </c>
      <c r="H415" s="161"/>
      <c r="I415" s="157">
        <f>H415</f>
        <v>0</v>
      </c>
      <c r="J415" s="161">
        <v>543000</v>
      </c>
      <c r="K415" s="157">
        <f>J415</f>
        <v>543000</v>
      </c>
      <c r="L415" s="307">
        <f t="shared" si="363"/>
        <v>3043000</v>
      </c>
      <c r="M415" s="273"/>
    </row>
    <row r="416" spans="1:13" s="168" customFormat="1" ht="47.25" hidden="1">
      <c r="A416" s="266" t="s">
        <v>684</v>
      </c>
      <c r="B416" s="458" t="s">
        <v>614</v>
      </c>
      <c r="C416" s="459"/>
      <c r="D416" s="459"/>
      <c r="E416" s="459"/>
      <c r="F416" s="149" t="s">
        <v>615</v>
      </c>
      <c r="G416" s="150">
        <f t="shared" ref="G416" si="398">G419+G421+G417</f>
        <v>27680000</v>
      </c>
      <c r="H416" s="150">
        <f t="shared" ref="H416:J416" si="399">H419+H421+H417</f>
        <v>0</v>
      </c>
      <c r="I416" s="150">
        <f t="shared" ref="I416" si="400">I419+I421+I417</f>
        <v>0</v>
      </c>
      <c r="J416" s="150">
        <f t="shared" si="399"/>
        <v>0</v>
      </c>
      <c r="K416" s="150">
        <f t="shared" ref="K416" si="401">K419+K421+K417</f>
        <v>0</v>
      </c>
      <c r="L416" s="301">
        <f t="shared" si="363"/>
        <v>27680000</v>
      </c>
      <c r="M416" s="275"/>
    </row>
    <row r="417" spans="1:13" s="168" customFormat="1" ht="15.75" hidden="1">
      <c r="A417" s="266" t="s">
        <v>684</v>
      </c>
      <c r="B417" s="302" t="s">
        <v>614</v>
      </c>
      <c r="C417" s="198">
        <v>11</v>
      </c>
      <c r="D417" s="226" t="s">
        <v>23</v>
      </c>
      <c r="E417" s="225">
        <v>329</v>
      </c>
      <c r="F417" s="218"/>
      <c r="G417" s="219">
        <f t="shared" ref="G417" si="402">G418</f>
        <v>2750000</v>
      </c>
      <c r="H417" s="219">
        <f t="shared" ref="H417:K417" si="403">H418</f>
        <v>0</v>
      </c>
      <c r="I417" s="219">
        <f t="shared" si="403"/>
        <v>0</v>
      </c>
      <c r="J417" s="219">
        <f t="shared" si="403"/>
        <v>0</v>
      </c>
      <c r="K417" s="219">
        <f t="shared" si="403"/>
        <v>0</v>
      </c>
      <c r="L417" s="303">
        <f t="shared" si="363"/>
        <v>2750000</v>
      </c>
      <c r="M417" s="275"/>
    </row>
    <row r="418" spans="1:13" s="160" customFormat="1" hidden="1">
      <c r="A418" s="266" t="s">
        <v>684</v>
      </c>
      <c r="B418" s="304" t="s">
        <v>614</v>
      </c>
      <c r="C418" s="152">
        <v>11</v>
      </c>
      <c r="D418" s="171" t="s">
        <v>23</v>
      </c>
      <c r="E418" s="173">
        <v>3299</v>
      </c>
      <c r="F418" s="156" t="s">
        <v>125</v>
      </c>
      <c r="G418" s="161">
        <v>2750000</v>
      </c>
      <c r="H418" s="161"/>
      <c r="I418" s="157">
        <f>H418</f>
        <v>0</v>
      </c>
      <c r="J418" s="161"/>
      <c r="K418" s="157">
        <f>J418</f>
        <v>0</v>
      </c>
      <c r="L418" s="307">
        <f t="shared" si="363"/>
        <v>2750000</v>
      </c>
      <c r="M418" s="274"/>
    </row>
    <row r="419" spans="1:13" s="168" customFormat="1" ht="15.75" hidden="1">
      <c r="A419" s="266" t="s">
        <v>684</v>
      </c>
      <c r="B419" s="302" t="s">
        <v>614</v>
      </c>
      <c r="C419" s="215">
        <v>61</v>
      </c>
      <c r="D419" s="226" t="s">
        <v>23</v>
      </c>
      <c r="E419" s="217">
        <v>323</v>
      </c>
      <c r="F419" s="218"/>
      <c r="G419" s="219">
        <f t="shared" ref="G419" si="404">G420</f>
        <v>4830000</v>
      </c>
      <c r="H419" s="219">
        <f t="shared" ref="H419:K419" si="405">H420</f>
        <v>0</v>
      </c>
      <c r="I419" s="219">
        <f t="shared" si="405"/>
        <v>0</v>
      </c>
      <c r="J419" s="219">
        <f t="shared" si="405"/>
        <v>0</v>
      </c>
      <c r="K419" s="219">
        <f t="shared" si="405"/>
        <v>0</v>
      </c>
      <c r="L419" s="303">
        <f t="shared" si="363"/>
        <v>4830000</v>
      </c>
      <c r="M419" s="275"/>
    </row>
    <row r="420" spans="1:13" s="160" customFormat="1" hidden="1">
      <c r="A420" s="266" t="s">
        <v>684</v>
      </c>
      <c r="B420" s="304" t="s">
        <v>614</v>
      </c>
      <c r="C420" s="153">
        <v>61</v>
      </c>
      <c r="D420" s="171" t="s">
        <v>23</v>
      </c>
      <c r="E420" s="155">
        <v>3237</v>
      </c>
      <c r="F420" s="156" t="s">
        <v>36</v>
      </c>
      <c r="G420" s="161">
        <v>4830000</v>
      </c>
      <c r="H420" s="161"/>
      <c r="I420" s="255"/>
      <c r="J420" s="161"/>
      <c r="K420" s="255"/>
      <c r="L420" s="307">
        <f t="shared" si="363"/>
        <v>4830000</v>
      </c>
      <c r="M420" s="274"/>
    </row>
    <row r="421" spans="1:13" s="168" customFormat="1" ht="15.75" hidden="1">
      <c r="A421" s="266" t="s">
        <v>684</v>
      </c>
      <c r="B421" s="302" t="s">
        <v>614</v>
      </c>
      <c r="C421" s="215">
        <v>61</v>
      </c>
      <c r="D421" s="226" t="s">
        <v>23</v>
      </c>
      <c r="E421" s="217">
        <v>386</v>
      </c>
      <c r="F421" s="218"/>
      <c r="G421" s="219">
        <f t="shared" ref="G421" si="406">G422</f>
        <v>20100000</v>
      </c>
      <c r="H421" s="219">
        <f t="shared" ref="H421:K421" si="407">H422</f>
        <v>0</v>
      </c>
      <c r="I421" s="219">
        <f t="shared" si="407"/>
        <v>0</v>
      </c>
      <c r="J421" s="219">
        <f t="shared" si="407"/>
        <v>0</v>
      </c>
      <c r="K421" s="219">
        <f t="shared" si="407"/>
        <v>0</v>
      </c>
      <c r="L421" s="303">
        <f t="shared" si="363"/>
        <v>20100000</v>
      </c>
      <c r="M421" s="275"/>
    </row>
    <row r="422" spans="1:13" s="160" customFormat="1" ht="30" hidden="1">
      <c r="A422" s="266" t="s">
        <v>684</v>
      </c>
      <c r="B422" s="304" t="s">
        <v>614</v>
      </c>
      <c r="C422" s="153">
        <v>61</v>
      </c>
      <c r="D422" s="171" t="s">
        <v>23</v>
      </c>
      <c r="E422" s="155">
        <v>3862</v>
      </c>
      <c r="F422" s="156" t="s">
        <v>617</v>
      </c>
      <c r="G422" s="161">
        <v>20100000</v>
      </c>
      <c r="H422" s="161"/>
      <c r="I422" s="255"/>
      <c r="J422" s="161"/>
      <c r="K422" s="255"/>
      <c r="L422" s="307">
        <f t="shared" si="363"/>
        <v>20100000</v>
      </c>
      <c r="M422" s="274"/>
    </row>
    <row r="423" spans="1:13" ht="47.25" hidden="1">
      <c r="A423" s="266" t="s">
        <v>684</v>
      </c>
      <c r="B423" s="453" t="s">
        <v>98</v>
      </c>
      <c r="C423" s="454"/>
      <c r="D423" s="454"/>
      <c r="E423" s="454"/>
      <c r="F423" s="149" t="s">
        <v>93</v>
      </c>
      <c r="G423" s="150">
        <f t="shared" ref="G423" si="408">G424+G426+G428</f>
        <v>1270000</v>
      </c>
      <c r="H423" s="150">
        <f t="shared" ref="H423:J423" si="409">H424+H426+H428</f>
        <v>0</v>
      </c>
      <c r="I423" s="150">
        <f t="shared" ref="I423" si="410">I424+I426+I428</f>
        <v>0</v>
      </c>
      <c r="J423" s="150">
        <f t="shared" si="409"/>
        <v>0</v>
      </c>
      <c r="K423" s="150">
        <f t="shared" ref="K423" si="411">K424+K426+K428</f>
        <v>0</v>
      </c>
      <c r="L423" s="301">
        <f t="shared" si="363"/>
        <v>1270000</v>
      </c>
      <c r="M423" s="273"/>
    </row>
    <row r="424" spans="1:13" s="151" customFormat="1" ht="15.75" hidden="1">
      <c r="A424" s="266" t="s">
        <v>684</v>
      </c>
      <c r="B424" s="302" t="s">
        <v>98</v>
      </c>
      <c r="C424" s="215">
        <v>11</v>
      </c>
      <c r="D424" s="216" t="s">
        <v>26</v>
      </c>
      <c r="E424" s="217">
        <v>323</v>
      </c>
      <c r="F424" s="218"/>
      <c r="G424" s="219">
        <f t="shared" ref="G424" si="412">SUM(G425)</f>
        <v>100000</v>
      </c>
      <c r="H424" s="219">
        <f t="shared" ref="H424:K424" si="413">SUM(H425)</f>
        <v>0</v>
      </c>
      <c r="I424" s="219">
        <f t="shared" si="413"/>
        <v>0</v>
      </c>
      <c r="J424" s="219">
        <f t="shared" si="413"/>
        <v>0</v>
      </c>
      <c r="K424" s="219">
        <f t="shared" si="413"/>
        <v>0</v>
      </c>
      <c r="L424" s="303">
        <f t="shared" si="363"/>
        <v>100000</v>
      </c>
      <c r="M424" s="272"/>
    </row>
    <row r="425" spans="1:13" s="151" customFormat="1" ht="15.75" hidden="1">
      <c r="A425" s="266" t="s">
        <v>684</v>
      </c>
      <c r="B425" s="304" t="s">
        <v>98</v>
      </c>
      <c r="C425" s="153">
        <v>11</v>
      </c>
      <c r="D425" s="154" t="s">
        <v>26</v>
      </c>
      <c r="E425" s="155">
        <v>3237</v>
      </c>
      <c r="F425" s="156" t="s">
        <v>36</v>
      </c>
      <c r="G425" s="161">
        <v>100000</v>
      </c>
      <c r="H425" s="161"/>
      <c r="I425" s="157">
        <f>H425</f>
        <v>0</v>
      </c>
      <c r="J425" s="161"/>
      <c r="K425" s="157">
        <f>J425</f>
        <v>0</v>
      </c>
      <c r="L425" s="307">
        <f t="shared" si="363"/>
        <v>100000</v>
      </c>
      <c r="M425" s="272"/>
    </row>
    <row r="426" spans="1:13" s="151" customFormat="1" ht="15.75" hidden="1">
      <c r="A426" s="266" t="s">
        <v>684</v>
      </c>
      <c r="B426" s="302" t="s">
        <v>98</v>
      </c>
      <c r="C426" s="215">
        <v>11</v>
      </c>
      <c r="D426" s="216" t="s">
        <v>26</v>
      </c>
      <c r="E426" s="217">
        <v>329</v>
      </c>
      <c r="F426" s="218"/>
      <c r="G426" s="219">
        <f t="shared" ref="G426" si="414">SUM(G427)</f>
        <v>1100000</v>
      </c>
      <c r="H426" s="219">
        <f t="shared" ref="H426:K426" si="415">SUM(H427)</f>
        <v>0</v>
      </c>
      <c r="I426" s="219">
        <f t="shared" si="415"/>
        <v>0</v>
      </c>
      <c r="J426" s="219">
        <f t="shared" si="415"/>
        <v>0</v>
      </c>
      <c r="K426" s="219">
        <f t="shared" si="415"/>
        <v>0</v>
      </c>
      <c r="L426" s="303">
        <f t="shared" si="363"/>
        <v>1100000</v>
      </c>
      <c r="M426" s="272"/>
    </row>
    <row r="427" spans="1:13" hidden="1">
      <c r="A427" s="266" t="s">
        <v>684</v>
      </c>
      <c r="B427" s="304" t="s">
        <v>98</v>
      </c>
      <c r="C427" s="153">
        <v>11</v>
      </c>
      <c r="D427" s="154" t="s">
        <v>26</v>
      </c>
      <c r="E427" s="155">
        <v>3294</v>
      </c>
      <c r="F427" s="156" t="s">
        <v>620</v>
      </c>
      <c r="G427" s="161">
        <v>1100000</v>
      </c>
      <c r="H427" s="161"/>
      <c r="I427" s="157">
        <f>H427</f>
        <v>0</v>
      </c>
      <c r="J427" s="161"/>
      <c r="K427" s="157">
        <f>J427</f>
        <v>0</v>
      </c>
      <c r="L427" s="307">
        <f t="shared" si="363"/>
        <v>1100000</v>
      </c>
      <c r="M427" s="273"/>
    </row>
    <row r="428" spans="1:13" s="151" customFormat="1" ht="15.75" hidden="1">
      <c r="A428" s="266" t="s">
        <v>684</v>
      </c>
      <c r="B428" s="302" t="s">
        <v>98</v>
      </c>
      <c r="C428" s="215">
        <v>11</v>
      </c>
      <c r="D428" s="216" t="s">
        <v>26</v>
      </c>
      <c r="E428" s="217">
        <v>381</v>
      </c>
      <c r="F428" s="218"/>
      <c r="G428" s="219">
        <f t="shared" ref="G428" si="416">SUM(G429)</f>
        <v>70000</v>
      </c>
      <c r="H428" s="219">
        <f t="shared" ref="H428:K428" si="417">SUM(H429)</f>
        <v>0</v>
      </c>
      <c r="I428" s="219">
        <f t="shared" si="417"/>
        <v>0</v>
      </c>
      <c r="J428" s="219">
        <f t="shared" si="417"/>
        <v>0</v>
      </c>
      <c r="K428" s="219">
        <f t="shared" si="417"/>
        <v>0</v>
      </c>
      <c r="L428" s="303">
        <f t="shared" si="363"/>
        <v>70000</v>
      </c>
      <c r="M428" s="272"/>
    </row>
    <row r="429" spans="1:13" hidden="1">
      <c r="A429" s="266" t="s">
        <v>684</v>
      </c>
      <c r="B429" s="304" t="s">
        <v>98</v>
      </c>
      <c r="C429" s="153">
        <v>11</v>
      </c>
      <c r="D429" s="154" t="s">
        <v>26</v>
      </c>
      <c r="E429" s="155">
        <v>3811</v>
      </c>
      <c r="F429" s="156" t="s">
        <v>141</v>
      </c>
      <c r="G429" s="161">
        <v>70000</v>
      </c>
      <c r="H429" s="161"/>
      <c r="I429" s="157">
        <f>H429</f>
        <v>0</v>
      </c>
      <c r="J429" s="161"/>
      <c r="K429" s="157">
        <f>J429</f>
        <v>0</v>
      </c>
      <c r="L429" s="307">
        <f t="shared" si="363"/>
        <v>70000</v>
      </c>
      <c r="M429" s="273"/>
    </row>
    <row r="430" spans="1:13" s="151" customFormat="1" ht="31.5" hidden="1">
      <c r="A430" s="266" t="s">
        <v>684</v>
      </c>
      <c r="B430" s="453" t="s">
        <v>218</v>
      </c>
      <c r="C430" s="454"/>
      <c r="D430" s="454"/>
      <c r="E430" s="454"/>
      <c r="F430" s="149" t="s">
        <v>210</v>
      </c>
      <c r="G430" s="150">
        <f>G431</f>
        <v>950000</v>
      </c>
      <c r="H430" s="150">
        <f>H431</f>
        <v>500000</v>
      </c>
      <c r="I430" s="150">
        <f>I431</f>
        <v>500000</v>
      </c>
      <c r="J430" s="150">
        <f>J431</f>
        <v>0</v>
      </c>
      <c r="K430" s="150">
        <f>K431</f>
        <v>0</v>
      </c>
      <c r="L430" s="301">
        <f t="shared" si="363"/>
        <v>450000</v>
      </c>
      <c r="M430" s="272"/>
    </row>
    <row r="431" spans="1:13" s="151" customFormat="1" ht="15.75" hidden="1">
      <c r="A431" s="266" t="s">
        <v>684</v>
      </c>
      <c r="B431" s="302" t="s">
        <v>218</v>
      </c>
      <c r="C431" s="215">
        <v>11</v>
      </c>
      <c r="D431" s="216" t="s">
        <v>26</v>
      </c>
      <c r="E431" s="217">
        <v>323</v>
      </c>
      <c r="F431" s="218"/>
      <c r="G431" s="219">
        <f>SUM(G432:G433)</f>
        <v>950000</v>
      </c>
      <c r="H431" s="219">
        <f>SUM(H432:H433)</f>
        <v>500000</v>
      </c>
      <c r="I431" s="219">
        <f>SUM(I432:I433)</f>
        <v>500000</v>
      </c>
      <c r="J431" s="219">
        <f>SUM(J432:J433)</f>
        <v>0</v>
      </c>
      <c r="K431" s="219">
        <f>SUM(K432:K433)</f>
        <v>0</v>
      </c>
      <c r="L431" s="303">
        <f t="shared" si="363"/>
        <v>450000</v>
      </c>
      <c r="M431" s="272"/>
    </row>
    <row r="432" spans="1:13" s="151" customFormat="1" ht="15.75" hidden="1">
      <c r="A432" s="266" t="s">
        <v>684</v>
      </c>
      <c r="B432" s="309" t="s">
        <v>218</v>
      </c>
      <c r="C432" s="163">
        <v>11</v>
      </c>
      <c r="D432" s="164" t="s">
        <v>26</v>
      </c>
      <c r="E432" s="165">
        <v>3237</v>
      </c>
      <c r="F432" s="156" t="s">
        <v>36</v>
      </c>
      <c r="G432" s="159">
        <v>900000</v>
      </c>
      <c r="H432" s="159">
        <v>500000</v>
      </c>
      <c r="I432" s="157">
        <f t="shared" ref="I432:I433" si="418">H432</f>
        <v>500000</v>
      </c>
      <c r="J432" s="159"/>
      <c r="K432" s="157">
        <f t="shared" ref="K432:K433" si="419">J432</f>
        <v>0</v>
      </c>
      <c r="L432" s="306">
        <f t="shared" si="363"/>
        <v>400000</v>
      </c>
      <c r="M432" s="272"/>
    </row>
    <row r="433" spans="1:13" hidden="1">
      <c r="A433" s="266" t="s">
        <v>684</v>
      </c>
      <c r="B433" s="304" t="s">
        <v>218</v>
      </c>
      <c r="C433" s="153">
        <v>11</v>
      </c>
      <c r="D433" s="154" t="s">
        <v>26</v>
      </c>
      <c r="E433" s="155">
        <v>3239</v>
      </c>
      <c r="F433" s="156" t="s">
        <v>150</v>
      </c>
      <c r="G433" s="159">
        <v>50000</v>
      </c>
      <c r="H433" s="159"/>
      <c r="I433" s="157">
        <f t="shared" si="418"/>
        <v>0</v>
      </c>
      <c r="J433" s="159"/>
      <c r="K433" s="157">
        <f t="shared" si="419"/>
        <v>0</v>
      </c>
      <c r="L433" s="306">
        <f t="shared" si="363"/>
        <v>50000</v>
      </c>
      <c r="M433" s="273"/>
    </row>
    <row r="434" spans="1:13" s="144" customFormat="1" ht="63" hidden="1">
      <c r="A434" s="266" t="s">
        <v>684</v>
      </c>
      <c r="B434" s="453" t="s">
        <v>637</v>
      </c>
      <c r="C434" s="454"/>
      <c r="D434" s="454"/>
      <c r="E434" s="454"/>
      <c r="F434" s="149" t="s">
        <v>604</v>
      </c>
      <c r="G434" s="150">
        <f t="shared" ref="G434:G435" si="420">G435</f>
        <v>68340000</v>
      </c>
      <c r="H434" s="150">
        <f t="shared" ref="H434:K435" si="421">H435</f>
        <v>0</v>
      </c>
      <c r="I434" s="150">
        <f t="shared" si="421"/>
        <v>0</v>
      </c>
      <c r="J434" s="150">
        <f t="shared" si="421"/>
        <v>11000000</v>
      </c>
      <c r="K434" s="150">
        <f t="shared" si="421"/>
        <v>11000000</v>
      </c>
      <c r="L434" s="301">
        <f t="shared" si="363"/>
        <v>79340000</v>
      </c>
      <c r="M434" s="270"/>
    </row>
    <row r="435" spans="1:13" s="144" customFormat="1" ht="15.75" hidden="1">
      <c r="A435" s="266" t="s">
        <v>684</v>
      </c>
      <c r="B435" s="302" t="s">
        <v>605</v>
      </c>
      <c r="C435" s="215">
        <v>11</v>
      </c>
      <c r="D435" s="216" t="s">
        <v>26</v>
      </c>
      <c r="E435" s="225">
        <v>351</v>
      </c>
      <c r="F435" s="218"/>
      <c r="G435" s="219">
        <f t="shared" si="420"/>
        <v>68340000</v>
      </c>
      <c r="H435" s="219">
        <f t="shared" si="421"/>
        <v>0</v>
      </c>
      <c r="I435" s="219">
        <f t="shared" si="421"/>
        <v>0</v>
      </c>
      <c r="J435" s="219">
        <f t="shared" si="421"/>
        <v>11000000</v>
      </c>
      <c r="K435" s="219">
        <f t="shared" si="421"/>
        <v>11000000</v>
      </c>
      <c r="L435" s="303">
        <f t="shared" si="363"/>
        <v>79340000</v>
      </c>
      <c r="M435" s="270"/>
    </row>
    <row r="436" spans="1:13" s="183" customFormat="1" ht="30" hidden="1">
      <c r="A436" s="266" t="s">
        <v>684</v>
      </c>
      <c r="B436" s="304" t="s">
        <v>605</v>
      </c>
      <c r="C436" s="153">
        <v>11</v>
      </c>
      <c r="D436" s="154" t="s">
        <v>26</v>
      </c>
      <c r="E436" s="155">
        <v>3512</v>
      </c>
      <c r="F436" s="156" t="s">
        <v>140</v>
      </c>
      <c r="G436" s="161">
        <v>68340000</v>
      </c>
      <c r="H436" s="161"/>
      <c r="I436" s="157">
        <f t="shared" ref="I436" si="422">H436</f>
        <v>0</v>
      </c>
      <c r="J436" s="161">
        <v>11000000</v>
      </c>
      <c r="K436" s="161">
        <v>11000000</v>
      </c>
      <c r="L436" s="307">
        <f t="shared" si="363"/>
        <v>79340000</v>
      </c>
      <c r="M436" s="282"/>
    </row>
    <row r="437" spans="1:13" s="151" customFormat="1" ht="15.6" hidden="1" customHeight="1">
      <c r="A437" s="266" t="s">
        <v>684</v>
      </c>
      <c r="B437" s="470" t="s">
        <v>383</v>
      </c>
      <c r="C437" s="471"/>
      <c r="D437" s="471"/>
      <c r="E437" s="471"/>
      <c r="F437" s="471"/>
      <c r="G437" s="148">
        <f t="shared" ref="G437" si="423">G438</f>
        <v>1130000</v>
      </c>
      <c r="H437" s="148">
        <f t="shared" ref="H437:K437" si="424">H438</f>
        <v>2000</v>
      </c>
      <c r="I437" s="148">
        <f t="shared" si="424"/>
        <v>2000</v>
      </c>
      <c r="J437" s="148">
        <f t="shared" si="424"/>
        <v>2000</v>
      </c>
      <c r="K437" s="148">
        <f t="shared" si="424"/>
        <v>2000</v>
      </c>
      <c r="L437" s="300">
        <f t="shared" si="363"/>
        <v>1130000</v>
      </c>
      <c r="M437" s="272"/>
    </row>
    <row r="438" spans="1:13" ht="31.5" hidden="1">
      <c r="A438" s="266" t="s">
        <v>684</v>
      </c>
      <c r="B438" s="453" t="s">
        <v>102</v>
      </c>
      <c r="C438" s="454"/>
      <c r="D438" s="454"/>
      <c r="E438" s="454"/>
      <c r="F438" s="149" t="s">
        <v>284</v>
      </c>
      <c r="G438" s="150">
        <f>G441+G445+G439</f>
        <v>1130000</v>
      </c>
      <c r="H438" s="150">
        <f>H441+H445+H439</f>
        <v>2000</v>
      </c>
      <c r="I438" s="150">
        <f>I441+I445+I439</f>
        <v>2000</v>
      </c>
      <c r="J438" s="150">
        <f>J441+J445+J439</f>
        <v>2000</v>
      </c>
      <c r="K438" s="150">
        <f>K441+K445+K439</f>
        <v>2000</v>
      </c>
      <c r="L438" s="301">
        <f t="shared" si="363"/>
        <v>1130000</v>
      </c>
      <c r="M438" s="273"/>
    </row>
    <row r="439" spans="1:13" ht="15.75" hidden="1">
      <c r="A439" s="266" t="s">
        <v>684</v>
      </c>
      <c r="B439" s="302" t="s">
        <v>102</v>
      </c>
      <c r="C439" s="215">
        <v>11</v>
      </c>
      <c r="D439" s="216" t="s">
        <v>24</v>
      </c>
      <c r="E439" s="217">
        <v>322</v>
      </c>
      <c r="F439" s="218"/>
      <c r="G439" s="219">
        <f t="shared" ref="G439" si="425">G440</f>
        <v>10000</v>
      </c>
      <c r="H439" s="219">
        <f t="shared" ref="H439:K439" si="426">H440</f>
        <v>0</v>
      </c>
      <c r="I439" s="219">
        <f t="shared" si="426"/>
        <v>0</v>
      </c>
      <c r="J439" s="219">
        <f t="shared" si="426"/>
        <v>0</v>
      </c>
      <c r="K439" s="219">
        <f t="shared" si="426"/>
        <v>0</v>
      </c>
      <c r="L439" s="303">
        <f t="shared" si="363"/>
        <v>10000</v>
      </c>
      <c r="M439" s="273"/>
    </row>
    <row r="440" spans="1:13" hidden="1">
      <c r="A440" s="266" t="s">
        <v>684</v>
      </c>
      <c r="B440" s="304" t="s">
        <v>102</v>
      </c>
      <c r="C440" s="153">
        <v>11</v>
      </c>
      <c r="D440" s="154" t="s">
        <v>24</v>
      </c>
      <c r="E440" s="155">
        <v>3225</v>
      </c>
      <c r="F440" s="156" t="s">
        <v>151</v>
      </c>
      <c r="G440" s="161">
        <v>10000</v>
      </c>
      <c r="H440" s="161"/>
      <c r="I440" s="157">
        <f>H440</f>
        <v>0</v>
      </c>
      <c r="J440" s="161"/>
      <c r="K440" s="157">
        <f>J440</f>
        <v>0</v>
      </c>
      <c r="L440" s="307">
        <f t="shared" si="363"/>
        <v>10000</v>
      </c>
      <c r="M440" s="273"/>
    </row>
    <row r="441" spans="1:13" s="151" customFormat="1" ht="15.75" hidden="1">
      <c r="A441" s="266" t="s">
        <v>684</v>
      </c>
      <c r="B441" s="302" t="s">
        <v>102</v>
      </c>
      <c r="C441" s="215">
        <v>11</v>
      </c>
      <c r="D441" s="216" t="s">
        <v>24</v>
      </c>
      <c r="E441" s="217">
        <v>323</v>
      </c>
      <c r="F441" s="218"/>
      <c r="G441" s="219">
        <f t="shared" ref="G441" si="427">SUM(G442:G444)</f>
        <v>929500</v>
      </c>
      <c r="H441" s="219">
        <f t="shared" ref="H441:J441" si="428">SUM(H442:H444)</f>
        <v>2000</v>
      </c>
      <c r="I441" s="219">
        <f t="shared" ref="I441" si="429">SUM(I442:I444)</f>
        <v>2000</v>
      </c>
      <c r="J441" s="219">
        <f t="shared" si="428"/>
        <v>0</v>
      </c>
      <c r="K441" s="219">
        <f t="shared" ref="K441" si="430">SUM(K442:K444)</f>
        <v>0</v>
      </c>
      <c r="L441" s="303">
        <f t="shared" si="363"/>
        <v>927500</v>
      </c>
      <c r="M441" s="272"/>
    </row>
    <row r="442" spans="1:13" hidden="1">
      <c r="A442" s="266" t="s">
        <v>684</v>
      </c>
      <c r="B442" s="304" t="s">
        <v>102</v>
      </c>
      <c r="C442" s="153">
        <v>11</v>
      </c>
      <c r="D442" s="154" t="s">
        <v>24</v>
      </c>
      <c r="E442" s="155">
        <v>3232</v>
      </c>
      <c r="F442" s="156" t="s">
        <v>118</v>
      </c>
      <c r="G442" s="184">
        <v>30000</v>
      </c>
      <c r="H442" s="184">
        <v>2000</v>
      </c>
      <c r="I442" s="157">
        <f t="shared" ref="I442:I444" si="431">H442</f>
        <v>2000</v>
      </c>
      <c r="J442" s="184"/>
      <c r="K442" s="157">
        <f t="shared" ref="K442:K444" si="432">J442</f>
        <v>0</v>
      </c>
      <c r="L442" s="321">
        <f t="shared" si="363"/>
        <v>28000</v>
      </c>
      <c r="M442" s="273"/>
    </row>
    <row r="443" spans="1:13" hidden="1">
      <c r="A443" s="266" t="s">
        <v>684</v>
      </c>
      <c r="B443" s="309" t="s">
        <v>102</v>
      </c>
      <c r="C443" s="163">
        <v>11</v>
      </c>
      <c r="D443" s="164" t="s">
        <v>24</v>
      </c>
      <c r="E443" s="165">
        <v>3235</v>
      </c>
      <c r="F443" s="156" t="s">
        <v>42</v>
      </c>
      <c r="G443" s="184">
        <v>60000</v>
      </c>
      <c r="H443" s="184"/>
      <c r="I443" s="157">
        <f t="shared" si="431"/>
        <v>0</v>
      </c>
      <c r="J443" s="184"/>
      <c r="K443" s="157">
        <f t="shared" si="432"/>
        <v>0</v>
      </c>
      <c r="L443" s="321">
        <f t="shared" si="363"/>
        <v>60000</v>
      </c>
      <c r="M443" s="273"/>
    </row>
    <row r="444" spans="1:13" hidden="1">
      <c r="A444" s="266" t="s">
        <v>684</v>
      </c>
      <c r="B444" s="304" t="s">
        <v>102</v>
      </c>
      <c r="C444" s="153">
        <v>11</v>
      </c>
      <c r="D444" s="154" t="s">
        <v>24</v>
      </c>
      <c r="E444" s="155">
        <v>3238</v>
      </c>
      <c r="F444" s="156" t="s">
        <v>122</v>
      </c>
      <c r="G444" s="184">
        <v>839500</v>
      </c>
      <c r="H444" s="184"/>
      <c r="I444" s="157">
        <f t="shared" si="431"/>
        <v>0</v>
      </c>
      <c r="J444" s="184"/>
      <c r="K444" s="157">
        <f t="shared" si="432"/>
        <v>0</v>
      </c>
      <c r="L444" s="321">
        <f t="shared" si="363"/>
        <v>839500</v>
      </c>
      <c r="M444" s="273"/>
    </row>
    <row r="445" spans="1:13" s="151" customFormat="1" ht="15.75" hidden="1">
      <c r="A445" s="266" t="s">
        <v>684</v>
      </c>
      <c r="B445" s="302" t="s">
        <v>102</v>
      </c>
      <c r="C445" s="215">
        <v>11</v>
      </c>
      <c r="D445" s="216" t="s">
        <v>24</v>
      </c>
      <c r="E445" s="217">
        <v>422</v>
      </c>
      <c r="F445" s="218"/>
      <c r="G445" s="174">
        <f>SUM(G446:G448)</f>
        <v>190500</v>
      </c>
      <c r="H445" s="174">
        <f>SUM(H446:H448)</f>
        <v>0</v>
      </c>
      <c r="I445" s="174">
        <f>SUM(I446:I448)</f>
        <v>0</v>
      </c>
      <c r="J445" s="174">
        <f>SUM(J446:J448)</f>
        <v>2000</v>
      </c>
      <c r="K445" s="174">
        <f>SUM(K446:K448)</f>
        <v>2000</v>
      </c>
      <c r="L445" s="322">
        <f t="shared" si="363"/>
        <v>192500</v>
      </c>
      <c r="M445" s="272"/>
    </row>
    <row r="446" spans="1:13" hidden="1">
      <c r="A446" s="266" t="s">
        <v>684</v>
      </c>
      <c r="B446" s="304" t="s">
        <v>102</v>
      </c>
      <c r="C446" s="153">
        <v>11</v>
      </c>
      <c r="D446" s="154" t="s">
        <v>24</v>
      </c>
      <c r="E446" s="155">
        <v>4221</v>
      </c>
      <c r="F446" s="156" t="s">
        <v>129</v>
      </c>
      <c r="G446" s="161">
        <v>5000</v>
      </c>
      <c r="H446" s="161"/>
      <c r="I446" s="157">
        <f t="shared" ref="I446:I448" si="433">H446</f>
        <v>0</v>
      </c>
      <c r="J446" s="161"/>
      <c r="K446" s="157">
        <f t="shared" ref="K446:K448" si="434">J446</f>
        <v>0</v>
      </c>
      <c r="L446" s="307">
        <f t="shared" si="363"/>
        <v>5000</v>
      </c>
      <c r="M446" s="273"/>
    </row>
    <row r="447" spans="1:13" s="151" customFormat="1" ht="15.75" hidden="1">
      <c r="A447" s="266" t="s">
        <v>684</v>
      </c>
      <c r="B447" s="304" t="s">
        <v>102</v>
      </c>
      <c r="C447" s="153">
        <v>11</v>
      </c>
      <c r="D447" s="154" t="s">
        <v>24</v>
      </c>
      <c r="E447" s="155">
        <v>4223</v>
      </c>
      <c r="F447" s="156" t="s">
        <v>131</v>
      </c>
      <c r="G447" s="161">
        <v>5000</v>
      </c>
      <c r="H447" s="161"/>
      <c r="I447" s="157">
        <f t="shared" si="433"/>
        <v>0</v>
      </c>
      <c r="J447" s="161"/>
      <c r="K447" s="157">
        <f t="shared" si="434"/>
        <v>0</v>
      </c>
      <c r="L447" s="307">
        <f t="shared" si="363"/>
        <v>5000</v>
      </c>
      <c r="M447" s="272"/>
    </row>
    <row r="448" spans="1:13" s="160" customFormat="1" hidden="1">
      <c r="A448" s="266" t="s">
        <v>684</v>
      </c>
      <c r="B448" s="304" t="s">
        <v>102</v>
      </c>
      <c r="C448" s="153">
        <v>11</v>
      </c>
      <c r="D448" s="154" t="s">
        <v>24</v>
      </c>
      <c r="E448" s="155">
        <v>4227</v>
      </c>
      <c r="F448" s="156" t="s">
        <v>132</v>
      </c>
      <c r="G448" s="185">
        <v>180500</v>
      </c>
      <c r="H448" s="185"/>
      <c r="I448" s="157">
        <f t="shared" si="433"/>
        <v>0</v>
      </c>
      <c r="J448" s="185">
        <v>2000</v>
      </c>
      <c r="K448" s="157">
        <f t="shared" si="434"/>
        <v>2000</v>
      </c>
      <c r="L448" s="323">
        <f t="shared" si="363"/>
        <v>182500</v>
      </c>
      <c r="M448" s="274"/>
    </row>
    <row r="449" spans="1:13" s="186" customFormat="1" ht="15.6" hidden="1" customHeight="1">
      <c r="A449" s="266" t="s">
        <v>684</v>
      </c>
      <c r="B449" s="468" t="s">
        <v>629</v>
      </c>
      <c r="C449" s="469"/>
      <c r="D449" s="469"/>
      <c r="E449" s="469"/>
      <c r="F449" s="469"/>
      <c r="G449" s="169">
        <f t="shared" ref="G449" si="435">SUM(G450)</f>
        <v>738280000</v>
      </c>
      <c r="H449" s="169">
        <f t="shared" ref="H449:K449" si="436">SUM(H450)</f>
        <v>125780500</v>
      </c>
      <c r="I449" s="169">
        <f t="shared" si="436"/>
        <v>63899500</v>
      </c>
      <c r="J449" s="169">
        <f t="shared" si="436"/>
        <v>70157800</v>
      </c>
      <c r="K449" s="169">
        <f t="shared" si="436"/>
        <v>5500</v>
      </c>
      <c r="L449" s="311">
        <f t="shared" si="363"/>
        <v>682657300</v>
      </c>
      <c r="M449" s="283"/>
    </row>
    <row r="450" spans="1:13" s="160" customFormat="1" ht="15.6" hidden="1" customHeight="1">
      <c r="A450" s="266" t="s">
        <v>684</v>
      </c>
      <c r="B450" s="470" t="s">
        <v>651</v>
      </c>
      <c r="C450" s="471"/>
      <c r="D450" s="471"/>
      <c r="E450" s="471"/>
      <c r="F450" s="471"/>
      <c r="G450" s="148">
        <f>G451+G563+G673+G680</f>
        <v>738280000</v>
      </c>
      <c r="H450" s="148">
        <f>H451+H563+H673+H680</f>
        <v>125780500</v>
      </c>
      <c r="I450" s="148">
        <f>I451+I563+I673+I680</f>
        <v>63899500</v>
      </c>
      <c r="J450" s="148">
        <f>J451+J563+J673+J680</f>
        <v>70157800</v>
      </c>
      <c r="K450" s="148">
        <f>K451+K563+K673+K680</f>
        <v>5500</v>
      </c>
      <c r="L450" s="300">
        <f t="shared" si="363"/>
        <v>682657300</v>
      </c>
      <c r="M450" s="274"/>
    </row>
    <row r="451" spans="1:13" s="160" customFormat="1" ht="15.75" hidden="1">
      <c r="A451" s="266" t="s">
        <v>684</v>
      </c>
      <c r="B451" s="482" t="s">
        <v>596</v>
      </c>
      <c r="C451" s="483"/>
      <c r="D451" s="483"/>
      <c r="E451" s="483"/>
      <c r="F451" s="149" t="s">
        <v>443</v>
      </c>
      <c r="G451" s="150">
        <f>G452+G458+G468+G470+G486+G497+G499+G502+G504+G507+G510+G518+G521+G524+G531+G543+G558+G561+G479+G483+G528+G473+G476+G455+G545+G548+G466+G512+G514+G516+G556+G495+G541</f>
        <v>656808000</v>
      </c>
      <c r="H451" s="150">
        <f>H452+H458+H468+H470+H486+H497+H499+H502+H504+H507+H510+H518+H521+H524+H531+H543+H558+H561+H479+H483+H528+H473+H476+H455+H545+H548+H466+H512+H514+H516+H556+H495+H541</f>
        <v>48906000</v>
      </c>
      <c r="I451" s="150">
        <f t="shared" ref="I451:J451" si="437">I452+I458+I468+I470+I486+I497+I499+I502+I504+I507+I510+I518+I521+I524+I531+I543+I558+I561+I479+I483+I528+I473+I476+I455+I545+I548+I466+I512+I514+I516+I556+I495+I541</f>
        <v>47582000</v>
      </c>
      <c r="J451" s="150">
        <f t="shared" si="437"/>
        <v>70042000</v>
      </c>
      <c r="K451" s="150">
        <f>K452+K458+K468+K470+K486+K497+K499+K502+K504+K507+K510+K518+K521+K524+K531+K543+K558+K561+K479+K483+K528+K473+K476+K455+K545+K548+K466+K512+K514+K516+K556</f>
        <v>1000</v>
      </c>
      <c r="L451" s="301">
        <f t="shared" ref="L451:L514" si="438">G451-H451+J451</f>
        <v>677944000</v>
      </c>
      <c r="M451" s="274"/>
    </row>
    <row r="452" spans="1:13" s="168" customFormat="1" ht="15.75" hidden="1">
      <c r="A452" s="266" t="s">
        <v>684</v>
      </c>
      <c r="B452" s="319" t="s">
        <v>596</v>
      </c>
      <c r="C452" s="232">
        <v>11</v>
      </c>
      <c r="D452" s="216" t="s">
        <v>18</v>
      </c>
      <c r="E452" s="217">
        <v>321</v>
      </c>
      <c r="F452" s="218"/>
      <c r="G452" s="219">
        <f t="shared" ref="G452" si="439">G453+G454</f>
        <v>60000</v>
      </c>
      <c r="H452" s="219">
        <f t="shared" ref="H452:J452" si="440">H453+H454</f>
        <v>30000</v>
      </c>
      <c r="I452" s="219">
        <f t="shared" ref="I452" si="441">I453+I454</f>
        <v>30000</v>
      </c>
      <c r="J452" s="219">
        <f t="shared" si="440"/>
        <v>0</v>
      </c>
      <c r="K452" s="219">
        <f t="shared" ref="K452" si="442">K453+K454</f>
        <v>0</v>
      </c>
      <c r="L452" s="303">
        <f t="shared" si="438"/>
        <v>30000</v>
      </c>
      <c r="M452" s="275"/>
    </row>
    <row r="453" spans="1:13" s="160" customFormat="1" hidden="1">
      <c r="A453" s="266" t="s">
        <v>684</v>
      </c>
      <c r="B453" s="320" t="s">
        <v>596</v>
      </c>
      <c r="C453" s="182">
        <v>11</v>
      </c>
      <c r="D453" s="154" t="s">
        <v>18</v>
      </c>
      <c r="E453" s="155">
        <v>3211</v>
      </c>
      <c r="F453" s="156" t="s">
        <v>110</v>
      </c>
      <c r="G453" s="159">
        <v>30000</v>
      </c>
      <c r="H453" s="159">
        <v>20000</v>
      </c>
      <c r="I453" s="157">
        <f t="shared" ref="I453:I454" si="443">H453</f>
        <v>20000</v>
      </c>
      <c r="J453" s="159"/>
      <c r="K453" s="157">
        <f t="shared" ref="K453:K454" si="444">J453</f>
        <v>0</v>
      </c>
      <c r="L453" s="306">
        <f t="shared" si="438"/>
        <v>10000</v>
      </c>
      <c r="M453" s="274"/>
    </row>
    <row r="454" spans="1:13" s="160" customFormat="1" hidden="1">
      <c r="A454" s="266" t="s">
        <v>684</v>
      </c>
      <c r="B454" s="320" t="s">
        <v>596</v>
      </c>
      <c r="C454" s="182">
        <v>11</v>
      </c>
      <c r="D454" s="154" t="s">
        <v>18</v>
      </c>
      <c r="E454" s="155">
        <v>3213</v>
      </c>
      <c r="F454" s="156" t="s">
        <v>112</v>
      </c>
      <c r="G454" s="159">
        <v>30000</v>
      </c>
      <c r="H454" s="159">
        <v>10000</v>
      </c>
      <c r="I454" s="157">
        <f t="shared" si="443"/>
        <v>10000</v>
      </c>
      <c r="J454" s="159"/>
      <c r="K454" s="157">
        <f t="shared" si="444"/>
        <v>0</v>
      </c>
      <c r="L454" s="306">
        <f t="shared" si="438"/>
        <v>20000</v>
      </c>
      <c r="M454" s="274"/>
    </row>
    <row r="455" spans="1:13" s="168" customFormat="1" ht="15.75" hidden="1">
      <c r="A455" s="266" t="s">
        <v>684</v>
      </c>
      <c r="B455" s="319" t="s">
        <v>596</v>
      </c>
      <c r="C455" s="232">
        <v>11</v>
      </c>
      <c r="D455" s="216" t="s">
        <v>18</v>
      </c>
      <c r="E455" s="217">
        <v>322</v>
      </c>
      <c r="F455" s="218"/>
      <c r="G455" s="219">
        <f t="shared" ref="G455" si="445">G456+G457</f>
        <v>35000</v>
      </c>
      <c r="H455" s="219">
        <f t="shared" ref="H455:J455" si="446">H456+H457</f>
        <v>5000</v>
      </c>
      <c r="I455" s="219">
        <f t="shared" ref="I455" si="447">I456+I457</f>
        <v>5000</v>
      </c>
      <c r="J455" s="219">
        <f t="shared" si="446"/>
        <v>0</v>
      </c>
      <c r="K455" s="219">
        <f t="shared" ref="K455" si="448">K456+K457</f>
        <v>0</v>
      </c>
      <c r="L455" s="303">
        <f t="shared" si="438"/>
        <v>30000</v>
      </c>
      <c r="M455" s="275"/>
    </row>
    <row r="456" spans="1:13" s="160" customFormat="1" hidden="1">
      <c r="A456" s="266" t="s">
        <v>684</v>
      </c>
      <c r="B456" s="320" t="s">
        <v>596</v>
      </c>
      <c r="C456" s="182">
        <v>11</v>
      </c>
      <c r="D456" s="154" t="s">
        <v>18</v>
      </c>
      <c r="E456" s="155">
        <v>3221</v>
      </c>
      <c r="F456" s="156" t="s">
        <v>146</v>
      </c>
      <c r="G456" s="159">
        <v>10000</v>
      </c>
      <c r="H456" s="159">
        <v>5000</v>
      </c>
      <c r="I456" s="157">
        <f t="shared" ref="I456:I457" si="449">H456</f>
        <v>5000</v>
      </c>
      <c r="J456" s="159"/>
      <c r="K456" s="157">
        <f t="shared" ref="K456:K457" si="450">J456</f>
        <v>0</v>
      </c>
      <c r="L456" s="306">
        <f t="shared" si="438"/>
        <v>5000</v>
      </c>
      <c r="M456" s="274"/>
    </row>
    <row r="457" spans="1:13" s="160" customFormat="1" hidden="1">
      <c r="A457" s="266" t="s">
        <v>684</v>
      </c>
      <c r="B457" s="320" t="s">
        <v>596</v>
      </c>
      <c r="C457" s="182">
        <v>11</v>
      </c>
      <c r="D457" s="154" t="s">
        <v>18</v>
      </c>
      <c r="E457" s="155">
        <v>3223</v>
      </c>
      <c r="F457" s="156" t="s">
        <v>115</v>
      </c>
      <c r="G457" s="159">
        <v>25000</v>
      </c>
      <c r="H457" s="159"/>
      <c r="I457" s="157">
        <f t="shared" si="449"/>
        <v>0</v>
      </c>
      <c r="J457" s="159"/>
      <c r="K457" s="157">
        <f t="shared" si="450"/>
        <v>0</v>
      </c>
      <c r="L457" s="306">
        <f t="shared" si="438"/>
        <v>25000</v>
      </c>
      <c r="M457" s="274"/>
    </row>
    <row r="458" spans="1:13" s="168" customFormat="1" ht="15.75" hidden="1">
      <c r="A458" s="266" t="s">
        <v>684</v>
      </c>
      <c r="B458" s="319" t="s">
        <v>596</v>
      </c>
      <c r="C458" s="232">
        <v>11</v>
      </c>
      <c r="D458" s="216" t="s">
        <v>18</v>
      </c>
      <c r="E458" s="217">
        <v>323</v>
      </c>
      <c r="F458" s="218"/>
      <c r="G458" s="219">
        <f t="shared" ref="G458" si="451">SUM(G459:G465)</f>
        <v>610000</v>
      </c>
      <c r="H458" s="219">
        <f t="shared" ref="H458:J458" si="452">SUM(H459:H465)</f>
        <v>77000</v>
      </c>
      <c r="I458" s="219">
        <f t="shared" ref="I458" si="453">SUM(I459:I465)</f>
        <v>77000</v>
      </c>
      <c r="J458" s="219">
        <f t="shared" si="452"/>
        <v>0</v>
      </c>
      <c r="K458" s="219">
        <f t="shared" ref="K458" si="454">SUM(K459:K465)</f>
        <v>0</v>
      </c>
      <c r="L458" s="303">
        <f t="shared" si="438"/>
        <v>533000</v>
      </c>
      <c r="M458" s="275"/>
    </row>
    <row r="459" spans="1:13" s="160" customFormat="1" hidden="1">
      <c r="A459" s="266" t="s">
        <v>684</v>
      </c>
      <c r="B459" s="320" t="s">
        <v>596</v>
      </c>
      <c r="C459" s="182">
        <v>11</v>
      </c>
      <c r="D459" s="154" t="s">
        <v>18</v>
      </c>
      <c r="E459" s="155">
        <v>3231</v>
      </c>
      <c r="F459" s="156" t="s">
        <v>117</v>
      </c>
      <c r="G459" s="159">
        <v>10000</v>
      </c>
      <c r="H459" s="159"/>
      <c r="I459" s="157">
        <f t="shared" ref="I459:I465" si="455">H459</f>
        <v>0</v>
      </c>
      <c r="J459" s="159"/>
      <c r="K459" s="157">
        <f t="shared" ref="K459:K465" si="456">J459</f>
        <v>0</v>
      </c>
      <c r="L459" s="306">
        <f t="shared" si="438"/>
        <v>10000</v>
      </c>
      <c r="M459" s="274"/>
    </row>
    <row r="460" spans="1:13" s="160" customFormat="1" hidden="1">
      <c r="A460" s="266" t="s">
        <v>684</v>
      </c>
      <c r="B460" s="320" t="s">
        <v>596</v>
      </c>
      <c r="C460" s="182">
        <v>11</v>
      </c>
      <c r="D460" s="154" t="s">
        <v>18</v>
      </c>
      <c r="E460" s="155">
        <v>3233</v>
      </c>
      <c r="F460" s="156" t="s">
        <v>119</v>
      </c>
      <c r="G460" s="159">
        <v>20000</v>
      </c>
      <c r="H460" s="159">
        <v>10000</v>
      </c>
      <c r="I460" s="157">
        <f t="shared" si="455"/>
        <v>10000</v>
      </c>
      <c r="J460" s="159"/>
      <c r="K460" s="157">
        <f t="shared" si="456"/>
        <v>0</v>
      </c>
      <c r="L460" s="306">
        <f t="shared" si="438"/>
        <v>10000</v>
      </c>
      <c r="M460" s="274"/>
    </row>
    <row r="461" spans="1:13" s="160" customFormat="1" hidden="1">
      <c r="A461" s="266" t="s">
        <v>684</v>
      </c>
      <c r="B461" s="320" t="s">
        <v>596</v>
      </c>
      <c r="C461" s="182">
        <v>11</v>
      </c>
      <c r="D461" s="154" t="s">
        <v>18</v>
      </c>
      <c r="E461" s="155">
        <v>3234</v>
      </c>
      <c r="F461" s="156" t="s">
        <v>120</v>
      </c>
      <c r="G461" s="159">
        <v>10000</v>
      </c>
      <c r="H461" s="159"/>
      <c r="I461" s="157">
        <f t="shared" si="455"/>
        <v>0</v>
      </c>
      <c r="J461" s="159"/>
      <c r="K461" s="157">
        <f t="shared" si="456"/>
        <v>0</v>
      </c>
      <c r="L461" s="306">
        <f t="shared" si="438"/>
        <v>10000</v>
      </c>
      <c r="M461" s="274"/>
    </row>
    <row r="462" spans="1:13" s="160" customFormat="1" hidden="1">
      <c r="A462" s="266" t="s">
        <v>684</v>
      </c>
      <c r="B462" s="320" t="s">
        <v>596</v>
      </c>
      <c r="C462" s="182">
        <v>11</v>
      </c>
      <c r="D462" s="154" t="s">
        <v>18</v>
      </c>
      <c r="E462" s="155">
        <v>3235</v>
      </c>
      <c r="F462" s="156" t="s">
        <v>42</v>
      </c>
      <c r="G462" s="159">
        <v>20000</v>
      </c>
      <c r="H462" s="159">
        <v>19000</v>
      </c>
      <c r="I462" s="157">
        <f t="shared" si="455"/>
        <v>19000</v>
      </c>
      <c r="J462" s="159"/>
      <c r="K462" s="157">
        <f t="shared" si="456"/>
        <v>0</v>
      </c>
      <c r="L462" s="306">
        <f t="shared" si="438"/>
        <v>1000</v>
      </c>
      <c r="M462" s="274"/>
    </row>
    <row r="463" spans="1:13" s="160" customFormat="1" hidden="1">
      <c r="A463" s="266" t="s">
        <v>684</v>
      </c>
      <c r="B463" s="320" t="s">
        <v>596</v>
      </c>
      <c r="C463" s="182">
        <v>11</v>
      </c>
      <c r="D463" s="154" t="s">
        <v>18</v>
      </c>
      <c r="E463" s="155">
        <v>3237</v>
      </c>
      <c r="F463" s="156" t="s">
        <v>36</v>
      </c>
      <c r="G463" s="159">
        <v>500000</v>
      </c>
      <c r="H463" s="159"/>
      <c r="I463" s="157">
        <f t="shared" si="455"/>
        <v>0</v>
      </c>
      <c r="J463" s="159"/>
      <c r="K463" s="157">
        <f t="shared" si="456"/>
        <v>0</v>
      </c>
      <c r="L463" s="306">
        <f t="shared" si="438"/>
        <v>500000</v>
      </c>
      <c r="M463" s="274"/>
    </row>
    <row r="464" spans="1:13" s="160" customFormat="1" hidden="1">
      <c r="A464" s="266" t="s">
        <v>684</v>
      </c>
      <c r="B464" s="324" t="s">
        <v>596</v>
      </c>
      <c r="C464" s="187">
        <v>11</v>
      </c>
      <c r="D464" s="164" t="s">
        <v>18</v>
      </c>
      <c r="E464" s="165">
        <v>3238</v>
      </c>
      <c r="F464" s="156" t="s">
        <v>122</v>
      </c>
      <c r="G464" s="159">
        <v>30000</v>
      </c>
      <c r="H464" s="159">
        <v>29000</v>
      </c>
      <c r="I464" s="157">
        <f t="shared" si="455"/>
        <v>29000</v>
      </c>
      <c r="J464" s="159"/>
      <c r="K464" s="157">
        <f t="shared" si="456"/>
        <v>0</v>
      </c>
      <c r="L464" s="306">
        <f t="shared" si="438"/>
        <v>1000</v>
      </c>
      <c r="M464" s="274"/>
    </row>
    <row r="465" spans="1:13" s="160" customFormat="1" hidden="1">
      <c r="A465" s="266" t="s">
        <v>684</v>
      </c>
      <c r="B465" s="320" t="s">
        <v>596</v>
      </c>
      <c r="C465" s="182">
        <v>11</v>
      </c>
      <c r="D465" s="154" t="s">
        <v>18</v>
      </c>
      <c r="E465" s="155">
        <v>3239</v>
      </c>
      <c r="F465" s="156" t="s">
        <v>41</v>
      </c>
      <c r="G465" s="159">
        <v>20000</v>
      </c>
      <c r="H465" s="159">
        <v>19000</v>
      </c>
      <c r="I465" s="157">
        <f t="shared" si="455"/>
        <v>19000</v>
      </c>
      <c r="J465" s="159"/>
      <c r="K465" s="157">
        <f t="shared" si="456"/>
        <v>0</v>
      </c>
      <c r="L465" s="306">
        <f t="shared" si="438"/>
        <v>1000</v>
      </c>
      <c r="M465" s="274"/>
    </row>
    <row r="466" spans="1:13" s="160" customFormat="1" ht="15.75" hidden="1">
      <c r="A466" s="266" t="s">
        <v>684</v>
      </c>
      <c r="B466" s="325" t="s">
        <v>596</v>
      </c>
      <c r="C466" s="233">
        <v>11</v>
      </c>
      <c r="D466" s="222" t="s">
        <v>18</v>
      </c>
      <c r="E466" s="223">
        <v>329</v>
      </c>
      <c r="F466" s="156"/>
      <c r="G466" s="224">
        <f>G467</f>
        <v>20000</v>
      </c>
      <c r="H466" s="224">
        <f>H467</f>
        <v>19000</v>
      </c>
      <c r="I466" s="224">
        <f>I467</f>
        <v>19000</v>
      </c>
      <c r="J466" s="224">
        <f>J467</f>
        <v>0</v>
      </c>
      <c r="K466" s="224">
        <f>K467</f>
        <v>0</v>
      </c>
      <c r="L466" s="310">
        <f t="shared" si="438"/>
        <v>1000</v>
      </c>
      <c r="M466" s="274"/>
    </row>
    <row r="467" spans="1:13" s="160" customFormat="1" hidden="1">
      <c r="A467" s="266" t="s">
        <v>684</v>
      </c>
      <c r="B467" s="324" t="s">
        <v>596</v>
      </c>
      <c r="C467" s="187">
        <v>11</v>
      </c>
      <c r="D467" s="164" t="s">
        <v>18</v>
      </c>
      <c r="E467" s="165">
        <v>3293</v>
      </c>
      <c r="F467" s="156" t="s">
        <v>124</v>
      </c>
      <c r="G467" s="159">
        <v>20000</v>
      </c>
      <c r="H467" s="159">
        <v>19000</v>
      </c>
      <c r="I467" s="157">
        <f>H467</f>
        <v>19000</v>
      </c>
      <c r="J467" s="159"/>
      <c r="K467" s="157">
        <f>J467</f>
        <v>0</v>
      </c>
      <c r="L467" s="306">
        <f t="shared" si="438"/>
        <v>1000</v>
      </c>
      <c r="M467" s="274"/>
    </row>
    <row r="468" spans="1:13" s="168" customFormat="1" ht="15.75" hidden="1">
      <c r="A468" s="266" t="s">
        <v>684</v>
      </c>
      <c r="B468" s="319" t="s">
        <v>596</v>
      </c>
      <c r="C468" s="232">
        <v>11</v>
      </c>
      <c r="D468" s="216" t="s">
        <v>25</v>
      </c>
      <c r="E468" s="217">
        <v>381</v>
      </c>
      <c r="F468" s="218"/>
      <c r="G468" s="219">
        <f t="shared" ref="G468" si="457">SUM(G469)</f>
        <v>25000</v>
      </c>
      <c r="H468" s="219">
        <f t="shared" ref="H468:K468" si="458">SUM(H469)</f>
        <v>24000</v>
      </c>
      <c r="I468" s="219">
        <f t="shared" si="458"/>
        <v>24000</v>
      </c>
      <c r="J468" s="219">
        <f t="shared" si="458"/>
        <v>0</v>
      </c>
      <c r="K468" s="219">
        <f t="shared" si="458"/>
        <v>0</v>
      </c>
      <c r="L468" s="303">
        <f t="shared" si="438"/>
        <v>1000</v>
      </c>
      <c r="M468" s="275"/>
    </row>
    <row r="469" spans="1:13" s="160" customFormat="1" hidden="1">
      <c r="A469" s="266" t="s">
        <v>684</v>
      </c>
      <c r="B469" s="320" t="s">
        <v>596</v>
      </c>
      <c r="C469" s="182">
        <v>11</v>
      </c>
      <c r="D469" s="154" t="s">
        <v>25</v>
      </c>
      <c r="E469" s="155">
        <v>3811</v>
      </c>
      <c r="F469" s="156" t="s">
        <v>141</v>
      </c>
      <c r="G469" s="161">
        <v>25000</v>
      </c>
      <c r="H469" s="161">
        <v>24000</v>
      </c>
      <c r="I469" s="157">
        <f>H469</f>
        <v>24000</v>
      </c>
      <c r="J469" s="161"/>
      <c r="K469" s="157">
        <f>J469</f>
        <v>0</v>
      </c>
      <c r="L469" s="307">
        <f t="shared" si="438"/>
        <v>1000</v>
      </c>
      <c r="M469" s="274"/>
    </row>
    <row r="470" spans="1:13" s="168" customFormat="1" ht="15.75" hidden="1">
      <c r="A470" s="266" t="s">
        <v>684</v>
      </c>
      <c r="B470" s="319" t="s">
        <v>596</v>
      </c>
      <c r="C470" s="232">
        <v>11</v>
      </c>
      <c r="D470" s="216" t="s">
        <v>27</v>
      </c>
      <c r="E470" s="217">
        <v>386</v>
      </c>
      <c r="F470" s="218"/>
      <c r="G470" s="219">
        <f>SUM(G471:G472)</f>
        <v>20400000</v>
      </c>
      <c r="H470" s="219">
        <f>SUM(H471:H472)</f>
        <v>20398000</v>
      </c>
      <c r="I470" s="219">
        <f>SUM(I471:I472)</f>
        <v>20398000</v>
      </c>
      <c r="J470" s="219">
        <f>SUM(J471:J472)</f>
        <v>0</v>
      </c>
      <c r="K470" s="219">
        <f>SUM(K471:K472)</f>
        <v>0</v>
      </c>
      <c r="L470" s="303">
        <f t="shared" si="438"/>
        <v>2000</v>
      </c>
      <c r="M470" s="275"/>
    </row>
    <row r="471" spans="1:13" s="160" customFormat="1" ht="45" hidden="1">
      <c r="A471" s="266" t="s">
        <v>684</v>
      </c>
      <c r="B471" s="320" t="s">
        <v>596</v>
      </c>
      <c r="C471" s="182">
        <v>11</v>
      </c>
      <c r="D471" s="154" t="s">
        <v>27</v>
      </c>
      <c r="E471" s="155">
        <v>3861</v>
      </c>
      <c r="F471" s="156" t="s">
        <v>282</v>
      </c>
      <c r="G471" s="159">
        <v>18700000</v>
      </c>
      <c r="H471" s="159">
        <v>18699000</v>
      </c>
      <c r="I471" s="157">
        <f t="shared" ref="I471:I472" si="459">H471</f>
        <v>18699000</v>
      </c>
      <c r="J471" s="159"/>
      <c r="K471" s="157">
        <f t="shared" ref="K471:K472" si="460">J471</f>
        <v>0</v>
      </c>
      <c r="L471" s="306">
        <f t="shared" si="438"/>
        <v>1000</v>
      </c>
      <c r="M471" s="274"/>
    </row>
    <row r="472" spans="1:13" s="160" customFormat="1" ht="45" hidden="1">
      <c r="A472" s="266" t="s">
        <v>684</v>
      </c>
      <c r="B472" s="320" t="s">
        <v>596</v>
      </c>
      <c r="C472" s="182">
        <v>11</v>
      </c>
      <c r="D472" s="154" t="s">
        <v>23</v>
      </c>
      <c r="E472" s="155">
        <v>3861</v>
      </c>
      <c r="F472" s="156" t="s">
        <v>282</v>
      </c>
      <c r="G472" s="159">
        <v>1700000</v>
      </c>
      <c r="H472" s="159">
        <v>1699000</v>
      </c>
      <c r="I472" s="157">
        <f t="shared" si="459"/>
        <v>1699000</v>
      </c>
      <c r="J472" s="159"/>
      <c r="K472" s="157">
        <f t="shared" si="460"/>
        <v>0</v>
      </c>
      <c r="L472" s="306">
        <f t="shared" si="438"/>
        <v>1000</v>
      </c>
      <c r="M472" s="274"/>
    </row>
    <row r="473" spans="1:13" s="189" customFormat="1" ht="15.75" hidden="1">
      <c r="A473" s="266" t="s">
        <v>684</v>
      </c>
      <c r="B473" s="319" t="s">
        <v>596</v>
      </c>
      <c r="C473" s="232">
        <v>12</v>
      </c>
      <c r="D473" s="216" t="s">
        <v>18</v>
      </c>
      <c r="E473" s="217">
        <v>311</v>
      </c>
      <c r="F473" s="218"/>
      <c r="G473" s="219">
        <f t="shared" ref="G473" si="461">SUM(G474:G475)</f>
        <v>766000</v>
      </c>
      <c r="H473" s="219">
        <f t="shared" ref="H473:J473" si="462">SUM(H474:H475)</f>
        <v>0</v>
      </c>
      <c r="I473" s="219">
        <f t="shared" ref="I473" si="463">SUM(I474:I475)</f>
        <v>0</v>
      </c>
      <c r="J473" s="219">
        <f t="shared" si="462"/>
        <v>0</v>
      </c>
      <c r="K473" s="219">
        <f t="shared" ref="K473" si="464">SUM(K474:K475)</f>
        <v>0</v>
      </c>
      <c r="L473" s="303">
        <f t="shared" si="438"/>
        <v>766000</v>
      </c>
      <c r="M473" s="284"/>
    </row>
    <row r="474" spans="1:13" s="188" customFormat="1" hidden="1">
      <c r="A474" s="266" t="s">
        <v>684</v>
      </c>
      <c r="B474" s="320" t="s">
        <v>596</v>
      </c>
      <c r="C474" s="182">
        <v>12</v>
      </c>
      <c r="D474" s="154" t="s">
        <v>18</v>
      </c>
      <c r="E474" s="155">
        <v>3111</v>
      </c>
      <c r="F474" s="156" t="s">
        <v>19</v>
      </c>
      <c r="G474" s="159">
        <v>760000</v>
      </c>
      <c r="H474" s="159"/>
      <c r="I474" s="157">
        <f t="shared" ref="I474:I475" si="465">H474</f>
        <v>0</v>
      </c>
      <c r="J474" s="159"/>
      <c r="K474" s="157">
        <f t="shared" ref="K474:K475" si="466">J474</f>
        <v>0</v>
      </c>
      <c r="L474" s="306">
        <f t="shared" si="438"/>
        <v>760000</v>
      </c>
      <c r="M474" s="285"/>
    </row>
    <row r="475" spans="1:13" s="188" customFormat="1" hidden="1">
      <c r="A475" s="266" t="s">
        <v>684</v>
      </c>
      <c r="B475" s="320" t="s">
        <v>596</v>
      </c>
      <c r="C475" s="182">
        <v>12</v>
      </c>
      <c r="D475" s="154" t="s">
        <v>18</v>
      </c>
      <c r="E475" s="155">
        <v>3113</v>
      </c>
      <c r="F475" s="156" t="s">
        <v>20</v>
      </c>
      <c r="G475" s="159">
        <v>6000</v>
      </c>
      <c r="H475" s="159"/>
      <c r="I475" s="157">
        <f t="shared" si="465"/>
        <v>0</v>
      </c>
      <c r="J475" s="159"/>
      <c r="K475" s="157">
        <f t="shared" si="466"/>
        <v>0</v>
      </c>
      <c r="L475" s="306">
        <f t="shared" si="438"/>
        <v>6000</v>
      </c>
      <c r="M475" s="285"/>
    </row>
    <row r="476" spans="1:13" s="189" customFormat="1" ht="15.75" hidden="1">
      <c r="A476" s="266" t="s">
        <v>684</v>
      </c>
      <c r="B476" s="319" t="s">
        <v>596</v>
      </c>
      <c r="C476" s="232">
        <v>12</v>
      </c>
      <c r="D476" s="216" t="s">
        <v>18</v>
      </c>
      <c r="E476" s="217">
        <v>313</v>
      </c>
      <c r="F476" s="218"/>
      <c r="G476" s="219">
        <f t="shared" ref="G476" si="467">G477+G478</f>
        <v>129000</v>
      </c>
      <c r="H476" s="219">
        <f t="shared" ref="H476:J476" si="468">H477+H478</f>
        <v>0</v>
      </c>
      <c r="I476" s="219">
        <f t="shared" ref="I476" si="469">I477+I478</f>
        <v>0</v>
      </c>
      <c r="J476" s="219">
        <f t="shared" si="468"/>
        <v>0</v>
      </c>
      <c r="K476" s="219">
        <f t="shared" ref="K476" si="470">K477+K478</f>
        <v>0</v>
      </c>
      <c r="L476" s="303">
        <f t="shared" si="438"/>
        <v>129000</v>
      </c>
      <c r="M476" s="284"/>
    </row>
    <row r="477" spans="1:13" s="188" customFormat="1" ht="30" hidden="1">
      <c r="A477" s="266" t="s">
        <v>684</v>
      </c>
      <c r="B477" s="320" t="s">
        <v>596</v>
      </c>
      <c r="C477" s="182">
        <v>12</v>
      </c>
      <c r="D477" s="154" t="s">
        <v>18</v>
      </c>
      <c r="E477" s="155">
        <v>3132</v>
      </c>
      <c r="F477" s="156" t="s">
        <v>612</v>
      </c>
      <c r="G477" s="159">
        <v>115000</v>
      </c>
      <c r="H477" s="159"/>
      <c r="I477" s="157">
        <f t="shared" ref="I477:I478" si="471">H477</f>
        <v>0</v>
      </c>
      <c r="J477" s="159"/>
      <c r="K477" s="157">
        <f t="shared" ref="K477:K478" si="472">J477</f>
        <v>0</v>
      </c>
      <c r="L477" s="306">
        <f t="shared" si="438"/>
        <v>115000</v>
      </c>
      <c r="M477" s="285"/>
    </row>
    <row r="478" spans="1:13" s="188" customFormat="1" ht="30" hidden="1">
      <c r="A478" s="266" t="s">
        <v>684</v>
      </c>
      <c r="B478" s="320" t="s">
        <v>596</v>
      </c>
      <c r="C478" s="182">
        <v>12</v>
      </c>
      <c r="D478" s="154" t="s">
        <v>18</v>
      </c>
      <c r="E478" s="155">
        <v>3133</v>
      </c>
      <c r="F478" s="156" t="s">
        <v>613</v>
      </c>
      <c r="G478" s="159">
        <v>14000</v>
      </c>
      <c r="H478" s="159"/>
      <c r="I478" s="157">
        <f t="shared" si="471"/>
        <v>0</v>
      </c>
      <c r="J478" s="159"/>
      <c r="K478" s="157">
        <f t="shared" si="472"/>
        <v>0</v>
      </c>
      <c r="L478" s="306">
        <f t="shared" si="438"/>
        <v>14000</v>
      </c>
      <c r="M478" s="285"/>
    </row>
    <row r="479" spans="1:13" s="160" customFormat="1" ht="15.75" hidden="1">
      <c r="A479" s="266" t="s">
        <v>684</v>
      </c>
      <c r="B479" s="319" t="s">
        <v>596</v>
      </c>
      <c r="C479" s="232">
        <v>12</v>
      </c>
      <c r="D479" s="216" t="s">
        <v>18</v>
      </c>
      <c r="E479" s="217">
        <v>321</v>
      </c>
      <c r="F479" s="218"/>
      <c r="G479" s="219">
        <f>SUM(G480:G482)</f>
        <v>198000</v>
      </c>
      <c r="H479" s="219">
        <f>SUM(H480:H482)</f>
        <v>49000</v>
      </c>
      <c r="I479" s="219">
        <f>SUM(I480:I482)</f>
        <v>49000</v>
      </c>
      <c r="J479" s="219">
        <f>SUM(J480:J482)</f>
        <v>0</v>
      </c>
      <c r="K479" s="219">
        <f>SUM(K480:K482)</f>
        <v>0</v>
      </c>
      <c r="L479" s="303">
        <f t="shared" si="438"/>
        <v>149000</v>
      </c>
      <c r="M479" s="274"/>
    </row>
    <row r="480" spans="1:13" s="160" customFormat="1" hidden="1">
      <c r="A480" s="266" t="s">
        <v>684</v>
      </c>
      <c r="B480" s="320" t="s">
        <v>596</v>
      </c>
      <c r="C480" s="182">
        <v>12</v>
      </c>
      <c r="D480" s="154" t="s">
        <v>18</v>
      </c>
      <c r="E480" s="155">
        <v>3211</v>
      </c>
      <c r="F480" s="156" t="s">
        <v>110</v>
      </c>
      <c r="G480" s="159">
        <v>101000</v>
      </c>
      <c r="H480" s="159">
        <v>25000</v>
      </c>
      <c r="I480" s="157">
        <f t="shared" ref="I480:I482" si="473">H480</f>
        <v>25000</v>
      </c>
      <c r="J480" s="159"/>
      <c r="K480" s="157">
        <f t="shared" ref="K480:K482" si="474">J480</f>
        <v>0</v>
      </c>
      <c r="L480" s="306">
        <f t="shared" si="438"/>
        <v>76000</v>
      </c>
      <c r="M480" s="274"/>
    </row>
    <row r="481" spans="1:13" s="188" customFormat="1" ht="30" hidden="1">
      <c r="A481" s="266" t="s">
        <v>684</v>
      </c>
      <c r="B481" s="320" t="s">
        <v>596</v>
      </c>
      <c r="C481" s="182">
        <v>12</v>
      </c>
      <c r="D481" s="154" t="s">
        <v>18</v>
      </c>
      <c r="E481" s="155">
        <v>3212</v>
      </c>
      <c r="F481" s="156" t="s">
        <v>111</v>
      </c>
      <c r="G481" s="159">
        <v>25000</v>
      </c>
      <c r="H481" s="159"/>
      <c r="I481" s="157">
        <f t="shared" si="473"/>
        <v>0</v>
      </c>
      <c r="J481" s="159"/>
      <c r="K481" s="157">
        <f t="shared" si="474"/>
        <v>0</v>
      </c>
      <c r="L481" s="306">
        <f t="shared" si="438"/>
        <v>25000</v>
      </c>
      <c r="M481" s="285"/>
    </row>
    <row r="482" spans="1:13" s="160" customFormat="1" hidden="1">
      <c r="A482" s="266" t="s">
        <v>684</v>
      </c>
      <c r="B482" s="320" t="s">
        <v>596</v>
      </c>
      <c r="C482" s="182">
        <v>12</v>
      </c>
      <c r="D482" s="154" t="s">
        <v>18</v>
      </c>
      <c r="E482" s="155">
        <v>3213</v>
      </c>
      <c r="F482" s="156" t="s">
        <v>112</v>
      </c>
      <c r="G482" s="159">
        <v>72000</v>
      </c>
      <c r="H482" s="159">
        <v>24000</v>
      </c>
      <c r="I482" s="157">
        <f t="shared" si="473"/>
        <v>24000</v>
      </c>
      <c r="J482" s="159"/>
      <c r="K482" s="157">
        <f t="shared" si="474"/>
        <v>0</v>
      </c>
      <c r="L482" s="306">
        <f t="shared" si="438"/>
        <v>48000</v>
      </c>
      <c r="M482" s="274"/>
    </row>
    <row r="483" spans="1:13" s="160" customFormat="1" ht="15.75" hidden="1">
      <c r="A483" s="266" t="s">
        <v>684</v>
      </c>
      <c r="B483" s="319" t="s">
        <v>596</v>
      </c>
      <c r="C483" s="232">
        <v>12</v>
      </c>
      <c r="D483" s="216" t="s">
        <v>18</v>
      </c>
      <c r="E483" s="217">
        <v>322</v>
      </c>
      <c r="F483" s="218"/>
      <c r="G483" s="219">
        <f>SUM(G484:G485)</f>
        <v>29000</v>
      </c>
      <c r="H483" s="219">
        <f>SUM(H484:H485)</f>
        <v>8000</v>
      </c>
      <c r="I483" s="219">
        <f>SUM(I484:I485)</f>
        <v>8000</v>
      </c>
      <c r="J483" s="219">
        <f>SUM(J484:J485)</f>
        <v>0</v>
      </c>
      <c r="K483" s="219">
        <f>SUM(K484:K485)</f>
        <v>0</v>
      </c>
      <c r="L483" s="303">
        <f t="shared" si="438"/>
        <v>21000</v>
      </c>
      <c r="M483" s="274"/>
    </row>
    <row r="484" spans="1:13" s="160" customFormat="1" hidden="1">
      <c r="A484" s="266" t="s">
        <v>684</v>
      </c>
      <c r="B484" s="320" t="s">
        <v>596</v>
      </c>
      <c r="C484" s="182">
        <v>12</v>
      </c>
      <c r="D484" s="154" t="s">
        <v>18</v>
      </c>
      <c r="E484" s="155">
        <v>3221</v>
      </c>
      <c r="F484" s="156" t="s">
        <v>146</v>
      </c>
      <c r="G484" s="159">
        <v>12000</v>
      </c>
      <c r="H484" s="159">
        <v>8000</v>
      </c>
      <c r="I484" s="157">
        <f t="shared" ref="I484:I485" si="475">H484</f>
        <v>8000</v>
      </c>
      <c r="J484" s="159"/>
      <c r="K484" s="157">
        <f t="shared" ref="K484:K485" si="476">J484</f>
        <v>0</v>
      </c>
      <c r="L484" s="306">
        <f t="shared" si="438"/>
        <v>4000</v>
      </c>
      <c r="M484" s="274"/>
    </row>
    <row r="485" spans="1:13" s="160" customFormat="1" hidden="1">
      <c r="A485" s="266" t="s">
        <v>684</v>
      </c>
      <c r="B485" s="320" t="s">
        <v>596</v>
      </c>
      <c r="C485" s="182">
        <v>12</v>
      </c>
      <c r="D485" s="154" t="s">
        <v>18</v>
      </c>
      <c r="E485" s="155">
        <v>3223</v>
      </c>
      <c r="F485" s="156" t="s">
        <v>115</v>
      </c>
      <c r="G485" s="159">
        <v>17000</v>
      </c>
      <c r="H485" s="159"/>
      <c r="I485" s="157">
        <f t="shared" si="475"/>
        <v>0</v>
      </c>
      <c r="J485" s="159"/>
      <c r="K485" s="157">
        <f t="shared" si="476"/>
        <v>0</v>
      </c>
      <c r="L485" s="306">
        <f t="shared" si="438"/>
        <v>17000</v>
      </c>
      <c r="M485" s="274"/>
    </row>
    <row r="486" spans="1:13" s="168" customFormat="1" ht="15" hidden="1" customHeight="1">
      <c r="A486" s="266" t="s">
        <v>684</v>
      </c>
      <c r="B486" s="319" t="s">
        <v>596</v>
      </c>
      <c r="C486" s="232">
        <v>12</v>
      </c>
      <c r="D486" s="216" t="s">
        <v>18</v>
      </c>
      <c r="E486" s="217">
        <v>323</v>
      </c>
      <c r="F486" s="218"/>
      <c r="G486" s="219">
        <f>SUM(G487:G494)</f>
        <v>2533000</v>
      </c>
      <c r="H486" s="219">
        <f>SUM(H487:H494)</f>
        <v>37000</v>
      </c>
      <c r="I486" s="219">
        <f>SUM(I487:I494)</f>
        <v>37000</v>
      </c>
      <c r="J486" s="219">
        <f>SUM(J487:J494)</f>
        <v>0</v>
      </c>
      <c r="K486" s="219">
        <f>SUM(K487:K494)</f>
        <v>0</v>
      </c>
      <c r="L486" s="303">
        <f t="shared" si="438"/>
        <v>2496000</v>
      </c>
      <c r="M486" s="275"/>
    </row>
    <row r="487" spans="1:13" s="160" customFormat="1" ht="15" hidden="1" customHeight="1">
      <c r="A487" s="266" t="s">
        <v>684</v>
      </c>
      <c r="B487" s="320" t="s">
        <v>596</v>
      </c>
      <c r="C487" s="182">
        <v>12</v>
      </c>
      <c r="D487" s="154" t="s">
        <v>18</v>
      </c>
      <c r="E487" s="155">
        <v>3231</v>
      </c>
      <c r="F487" s="156" t="s">
        <v>117</v>
      </c>
      <c r="G487" s="159">
        <v>14000</v>
      </c>
      <c r="H487" s="159"/>
      <c r="I487" s="157">
        <f t="shared" ref="I487:I494" si="477">H487</f>
        <v>0</v>
      </c>
      <c r="J487" s="159"/>
      <c r="K487" s="157">
        <f t="shared" ref="K487:K494" si="478">J487</f>
        <v>0</v>
      </c>
      <c r="L487" s="306">
        <f t="shared" si="438"/>
        <v>14000</v>
      </c>
      <c r="M487" s="274"/>
    </row>
    <row r="488" spans="1:13" s="168" customFormat="1" ht="15.75" hidden="1">
      <c r="A488" s="266" t="s">
        <v>684</v>
      </c>
      <c r="B488" s="320" t="s">
        <v>596</v>
      </c>
      <c r="C488" s="182">
        <v>12</v>
      </c>
      <c r="D488" s="154" t="s">
        <v>25</v>
      </c>
      <c r="E488" s="155">
        <v>3233</v>
      </c>
      <c r="F488" s="156" t="s">
        <v>119</v>
      </c>
      <c r="G488" s="159">
        <v>31000</v>
      </c>
      <c r="H488" s="159">
        <v>3000</v>
      </c>
      <c r="I488" s="157">
        <f t="shared" si="477"/>
        <v>3000</v>
      </c>
      <c r="J488" s="159"/>
      <c r="K488" s="157">
        <f t="shared" si="478"/>
        <v>0</v>
      </c>
      <c r="L488" s="306">
        <f t="shared" si="438"/>
        <v>28000</v>
      </c>
      <c r="M488" s="275"/>
    </row>
    <row r="489" spans="1:13" s="168" customFormat="1" ht="15.75" hidden="1">
      <c r="A489" s="266" t="s">
        <v>684</v>
      </c>
      <c r="B489" s="320" t="s">
        <v>596</v>
      </c>
      <c r="C489" s="182">
        <v>12</v>
      </c>
      <c r="D489" s="154" t="s">
        <v>18</v>
      </c>
      <c r="E489" s="155">
        <v>3233</v>
      </c>
      <c r="F489" s="156" t="s">
        <v>119</v>
      </c>
      <c r="G489" s="159">
        <v>137000</v>
      </c>
      <c r="H489" s="159">
        <v>25000</v>
      </c>
      <c r="I489" s="157">
        <f t="shared" si="477"/>
        <v>25000</v>
      </c>
      <c r="J489" s="159"/>
      <c r="K489" s="157">
        <f t="shared" si="478"/>
        <v>0</v>
      </c>
      <c r="L489" s="306">
        <f t="shared" si="438"/>
        <v>112000</v>
      </c>
      <c r="M489" s="275"/>
    </row>
    <row r="490" spans="1:13" s="168" customFormat="1" ht="15.75" hidden="1">
      <c r="A490" s="266" t="s">
        <v>684</v>
      </c>
      <c r="B490" s="320" t="s">
        <v>596</v>
      </c>
      <c r="C490" s="182">
        <v>12</v>
      </c>
      <c r="D490" s="154" t="s">
        <v>18</v>
      </c>
      <c r="E490" s="155">
        <v>3234</v>
      </c>
      <c r="F490" s="156" t="s">
        <v>120</v>
      </c>
      <c r="G490" s="159">
        <v>5000</v>
      </c>
      <c r="H490" s="159"/>
      <c r="I490" s="157">
        <f t="shared" si="477"/>
        <v>0</v>
      </c>
      <c r="J490" s="159"/>
      <c r="K490" s="157">
        <f t="shared" si="478"/>
        <v>0</v>
      </c>
      <c r="L490" s="306">
        <f t="shared" si="438"/>
        <v>5000</v>
      </c>
      <c r="M490" s="275"/>
    </row>
    <row r="491" spans="1:13" s="168" customFormat="1" ht="15.75" hidden="1">
      <c r="A491" s="266" t="s">
        <v>684</v>
      </c>
      <c r="B491" s="320" t="s">
        <v>596</v>
      </c>
      <c r="C491" s="182">
        <v>12</v>
      </c>
      <c r="D491" s="154" t="s">
        <v>18</v>
      </c>
      <c r="E491" s="155">
        <v>3235</v>
      </c>
      <c r="F491" s="156" t="s">
        <v>42</v>
      </c>
      <c r="G491" s="159">
        <v>12000</v>
      </c>
      <c r="H491" s="159">
        <v>9000</v>
      </c>
      <c r="I491" s="157">
        <f t="shared" si="477"/>
        <v>9000</v>
      </c>
      <c r="J491" s="159"/>
      <c r="K491" s="157">
        <f t="shared" si="478"/>
        <v>0</v>
      </c>
      <c r="L491" s="306">
        <f t="shared" si="438"/>
        <v>3000</v>
      </c>
      <c r="M491" s="275"/>
    </row>
    <row r="492" spans="1:13" s="160" customFormat="1" hidden="1">
      <c r="A492" s="266" t="s">
        <v>684</v>
      </c>
      <c r="B492" s="320" t="s">
        <v>596</v>
      </c>
      <c r="C492" s="182">
        <v>12</v>
      </c>
      <c r="D492" s="154" t="s">
        <v>25</v>
      </c>
      <c r="E492" s="155">
        <v>3237</v>
      </c>
      <c r="F492" s="156" t="s">
        <v>36</v>
      </c>
      <c r="G492" s="159">
        <v>138000</v>
      </c>
      <c r="H492" s="159"/>
      <c r="I492" s="157">
        <f t="shared" si="477"/>
        <v>0</v>
      </c>
      <c r="J492" s="159"/>
      <c r="K492" s="157">
        <f t="shared" si="478"/>
        <v>0</v>
      </c>
      <c r="L492" s="306">
        <f t="shared" si="438"/>
        <v>138000</v>
      </c>
      <c r="M492" s="274"/>
    </row>
    <row r="493" spans="1:13" s="160" customFormat="1" hidden="1">
      <c r="A493" s="266" t="s">
        <v>684</v>
      </c>
      <c r="B493" s="320" t="s">
        <v>596</v>
      </c>
      <c r="C493" s="182">
        <v>12</v>
      </c>
      <c r="D493" s="154" t="s">
        <v>18</v>
      </c>
      <c r="E493" s="155">
        <v>3237</v>
      </c>
      <c r="F493" s="156" t="s">
        <v>36</v>
      </c>
      <c r="G493" s="159">
        <v>2194000</v>
      </c>
      <c r="H493" s="159"/>
      <c r="I493" s="157">
        <f t="shared" si="477"/>
        <v>0</v>
      </c>
      <c r="J493" s="159"/>
      <c r="K493" s="157">
        <f t="shared" si="478"/>
        <v>0</v>
      </c>
      <c r="L493" s="306">
        <f t="shared" si="438"/>
        <v>2194000</v>
      </c>
      <c r="M493" s="274"/>
    </row>
    <row r="494" spans="1:13" s="160" customFormat="1" hidden="1">
      <c r="A494" s="266" t="s">
        <v>684</v>
      </c>
      <c r="B494" s="320" t="s">
        <v>596</v>
      </c>
      <c r="C494" s="182">
        <v>12</v>
      </c>
      <c r="D494" s="154" t="s">
        <v>18</v>
      </c>
      <c r="E494" s="155">
        <v>3238</v>
      </c>
      <c r="F494" s="156" t="s">
        <v>122</v>
      </c>
      <c r="G494" s="159">
        <v>2000</v>
      </c>
      <c r="H494" s="159"/>
      <c r="I494" s="157">
        <f t="shared" si="477"/>
        <v>0</v>
      </c>
      <c r="J494" s="159"/>
      <c r="K494" s="157">
        <f t="shared" si="478"/>
        <v>0</v>
      </c>
      <c r="L494" s="306">
        <f t="shared" si="438"/>
        <v>2000</v>
      </c>
      <c r="M494" s="274"/>
    </row>
    <row r="495" spans="1:13" s="168" customFormat="1" ht="15.75" hidden="1">
      <c r="A495" s="266" t="s">
        <v>684</v>
      </c>
      <c r="B495" s="319" t="s">
        <v>596</v>
      </c>
      <c r="C495" s="232">
        <v>12</v>
      </c>
      <c r="D495" s="216" t="s">
        <v>25</v>
      </c>
      <c r="E495" s="217">
        <v>329</v>
      </c>
      <c r="F495" s="218"/>
      <c r="G495" s="224">
        <f>G496</f>
        <v>0</v>
      </c>
      <c r="H495" s="224">
        <f>H496</f>
        <v>0</v>
      </c>
      <c r="I495" s="224">
        <f>I496</f>
        <v>0</v>
      </c>
      <c r="J495" s="224">
        <f>J496</f>
        <v>3000</v>
      </c>
      <c r="K495" s="224">
        <f>K496</f>
        <v>3000</v>
      </c>
      <c r="L495" s="310">
        <f t="shared" si="438"/>
        <v>3000</v>
      </c>
      <c r="M495" s="275"/>
    </row>
    <row r="496" spans="1:13" s="160" customFormat="1" hidden="1">
      <c r="A496" s="266" t="s">
        <v>684</v>
      </c>
      <c r="B496" s="320" t="s">
        <v>596</v>
      </c>
      <c r="C496" s="182">
        <v>12</v>
      </c>
      <c r="D496" s="154" t="s">
        <v>25</v>
      </c>
      <c r="E496" s="155">
        <v>3293</v>
      </c>
      <c r="F496" s="156" t="s">
        <v>124</v>
      </c>
      <c r="G496" s="159">
        <v>0</v>
      </c>
      <c r="H496" s="159"/>
      <c r="I496" s="157">
        <f>H496</f>
        <v>0</v>
      </c>
      <c r="J496" s="159">
        <v>3000</v>
      </c>
      <c r="K496" s="157">
        <f>J496</f>
        <v>3000</v>
      </c>
      <c r="L496" s="306">
        <f t="shared" si="438"/>
        <v>3000</v>
      </c>
      <c r="M496" s="274"/>
    </row>
    <row r="497" spans="1:13" s="168" customFormat="1" ht="15.75" hidden="1">
      <c r="A497" s="266" t="s">
        <v>684</v>
      </c>
      <c r="B497" s="319" t="s">
        <v>596</v>
      </c>
      <c r="C497" s="232">
        <v>12</v>
      </c>
      <c r="D497" s="216" t="s">
        <v>18</v>
      </c>
      <c r="E497" s="217">
        <v>329</v>
      </c>
      <c r="F497" s="218"/>
      <c r="G497" s="219">
        <f t="shared" ref="G497" si="479">G498</f>
        <v>17000</v>
      </c>
      <c r="H497" s="219">
        <f t="shared" ref="H497:K497" si="480">H498</f>
        <v>8000</v>
      </c>
      <c r="I497" s="219">
        <f t="shared" si="480"/>
        <v>8000</v>
      </c>
      <c r="J497" s="219">
        <f t="shared" si="480"/>
        <v>0</v>
      </c>
      <c r="K497" s="219">
        <f t="shared" si="480"/>
        <v>0</v>
      </c>
      <c r="L497" s="303">
        <f t="shared" si="438"/>
        <v>9000</v>
      </c>
      <c r="M497" s="275"/>
    </row>
    <row r="498" spans="1:13" s="160" customFormat="1" hidden="1">
      <c r="A498" s="266" t="s">
        <v>684</v>
      </c>
      <c r="B498" s="320" t="s">
        <v>596</v>
      </c>
      <c r="C498" s="182">
        <v>12</v>
      </c>
      <c r="D498" s="154" t="s">
        <v>18</v>
      </c>
      <c r="E498" s="155">
        <v>3293</v>
      </c>
      <c r="F498" s="156" t="s">
        <v>124</v>
      </c>
      <c r="G498" s="161">
        <v>17000</v>
      </c>
      <c r="H498" s="161">
        <v>8000</v>
      </c>
      <c r="I498" s="157">
        <f>H498</f>
        <v>8000</v>
      </c>
      <c r="J498" s="161"/>
      <c r="K498" s="157">
        <f>J498</f>
        <v>0</v>
      </c>
      <c r="L498" s="307">
        <f t="shared" si="438"/>
        <v>9000</v>
      </c>
      <c r="M498" s="274"/>
    </row>
    <row r="499" spans="1:13" s="160" customFormat="1" ht="15.75" hidden="1">
      <c r="A499" s="266" t="s">
        <v>684</v>
      </c>
      <c r="B499" s="319" t="s">
        <v>596</v>
      </c>
      <c r="C499" s="232">
        <v>12</v>
      </c>
      <c r="D499" s="216" t="s">
        <v>24</v>
      </c>
      <c r="E499" s="217">
        <v>363</v>
      </c>
      <c r="F499" s="218"/>
      <c r="G499" s="219">
        <f>SUM(G500:G501)</f>
        <v>31900000</v>
      </c>
      <c r="H499" s="219">
        <f>SUM(H500:H501)</f>
        <v>21800000</v>
      </c>
      <c r="I499" s="219">
        <f>SUM(I500:I501)</f>
        <v>21800000</v>
      </c>
      <c r="J499" s="219">
        <f>SUM(J500:J501)</f>
        <v>0</v>
      </c>
      <c r="K499" s="219">
        <f>SUM(K500:K501)</f>
        <v>0</v>
      </c>
      <c r="L499" s="303">
        <f t="shared" si="438"/>
        <v>10100000</v>
      </c>
      <c r="M499" s="274"/>
    </row>
    <row r="500" spans="1:13" s="160" customFormat="1" ht="30" hidden="1">
      <c r="A500" s="266" t="s">
        <v>684</v>
      </c>
      <c r="B500" s="324" t="s">
        <v>596</v>
      </c>
      <c r="C500" s="187">
        <v>12</v>
      </c>
      <c r="D500" s="164" t="s">
        <v>24</v>
      </c>
      <c r="E500" s="165">
        <v>3631</v>
      </c>
      <c r="F500" s="156" t="s">
        <v>404</v>
      </c>
      <c r="G500" s="159">
        <v>2200000</v>
      </c>
      <c r="H500" s="159">
        <v>2100000</v>
      </c>
      <c r="I500" s="157">
        <f t="shared" ref="I500:I501" si="481">H500</f>
        <v>2100000</v>
      </c>
      <c r="J500" s="159"/>
      <c r="K500" s="157">
        <f t="shared" ref="K500:K501" si="482">J500</f>
        <v>0</v>
      </c>
      <c r="L500" s="306">
        <f t="shared" si="438"/>
        <v>100000</v>
      </c>
      <c r="M500" s="274"/>
    </row>
    <row r="501" spans="1:13" s="160" customFormat="1" hidden="1">
      <c r="A501" s="266" t="s">
        <v>684</v>
      </c>
      <c r="B501" s="320" t="s">
        <v>596</v>
      </c>
      <c r="C501" s="182">
        <v>12</v>
      </c>
      <c r="D501" s="154" t="s">
        <v>24</v>
      </c>
      <c r="E501" s="155">
        <v>3632</v>
      </c>
      <c r="F501" s="156" t="s">
        <v>244</v>
      </c>
      <c r="G501" s="159">
        <v>29700000</v>
      </c>
      <c r="H501" s="159">
        <v>19700000</v>
      </c>
      <c r="I501" s="157">
        <f t="shared" si="481"/>
        <v>19700000</v>
      </c>
      <c r="J501" s="159"/>
      <c r="K501" s="157">
        <f t="shared" si="482"/>
        <v>0</v>
      </c>
      <c r="L501" s="306">
        <f t="shared" si="438"/>
        <v>10000000</v>
      </c>
      <c r="M501" s="274"/>
    </row>
    <row r="502" spans="1:13" s="168" customFormat="1" ht="15.75" hidden="1">
      <c r="A502" s="266" t="s">
        <v>684</v>
      </c>
      <c r="B502" s="319" t="s">
        <v>596</v>
      </c>
      <c r="C502" s="232">
        <v>12</v>
      </c>
      <c r="D502" s="216" t="s">
        <v>25</v>
      </c>
      <c r="E502" s="217">
        <v>382</v>
      </c>
      <c r="F502" s="218"/>
      <c r="G502" s="219">
        <f t="shared" ref="G502" si="483">G503</f>
        <v>61000</v>
      </c>
      <c r="H502" s="219">
        <f t="shared" ref="H502:K502" si="484">H503</f>
        <v>60000</v>
      </c>
      <c r="I502" s="219">
        <f t="shared" si="484"/>
        <v>60000</v>
      </c>
      <c r="J502" s="219">
        <f t="shared" si="484"/>
        <v>0</v>
      </c>
      <c r="K502" s="219">
        <f t="shared" si="484"/>
        <v>0</v>
      </c>
      <c r="L502" s="303">
        <f t="shared" si="438"/>
        <v>1000</v>
      </c>
      <c r="M502" s="275"/>
    </row>
    <row r="503" spans="1:13" s="160" customFormat="1" ht="30" hidden="1">
      <c r="A503" s="266" t="s">
        <v>684</v>
      </c>
      <c r="B503" s="320" t="s">
        <v>596</v>
      </c>
      <c r="C503" s="182">
        <v>12</v>
      </c>
      <c r="D503" s="154" t="s">
        <v>25</v>
      </c>
      <c r="E503" s="155">
        <v>3821</v>
      </c>
      <c r="F503" s="156" t="s">
        <v>38</v>
      </c>
      <c r="G503" s="161">
        <v>61000</v>
      </c>
      <c r="H503" s="161">
        <v>60000</v>
      </c>
      <c r="I503" s="157">
        <f>H503</f>
        <v>60000</v>
      </c>
      <c r="J503" s="161"/>
      <c r="K503" s="157">
        <f>J503</f>
        <v>0</v>
      </c>
      <c r="L503" s="307">
        <f t="shared" si="438"/>
        <v>1000</v>
      </c>
      <c r="M503" s="274"/>
    </row>
    <row r="504" spans="1:13" s="160" customFormat="1" ht="15.75" hidden="1">
      <c r="A504" s="266" t="s">
        <v>684</v>
      </c>
      <c r="B504" s="319" t="s">
        <v>596</v>
      </c>
      <c r="C504" s="232">
        <v>12</v>
      </c>
      <c r="D504" s="216" t="s">
        <v>27</v>
      </c>
      <c r="E504" s="217">
        <v>386</v>
      </c>
      <c r="F504" s="218"/>
      <c r="G504" s="219">
        <f t="shared" ref="G504" si="485">SUM(G505:G506)</f>
        <v>65033000</v>
      </c>
      <c r="H504" s="219">
        <f t="shared" ref="H504:J504" si="486">SUM(H505:H506)</f>
        <v>5000000</v>
      </c>
      <c r="I504" s="219">
        <f t="shared" ref="I504" si="487">SUM(I505:I506)</f>
        <v>5000000</v>
      </c>
      <c r="J504" s="219">
        <f t="shared" si="486"/>
        <v>0</v>
      </c>
      <c r="K504" s="219">
        <f t="shared" ref="K504" si="488">SUM(K505:K506)</f>
        <v>0</v>
      </c>
      <c r="L504" s="303">
        <f t="shared" si="438"/>
        <v>60033000</v>
      </c>
      <c r="M504" s="274"/>
    </row>
    <row r="505" spans="1:13" s="160" customFormat="1" ht="45" hidden="1">
      <c r="A505" s="266" t="s">
        <v>684</v>
      </c>
      <c r="B505" s="320" t="s">
        <v>596</v>
      </c>
      <c r="C505" s="182">
        <v>12</v>
      </c>
      <c r="D505" s="154" t="s">
        <v>27</v>
      </c>
      <c r="E505" s="155">
        <v>3861</v>
      </c>
      <c r="F505" s="156" t="s">
        <v>282</v>
      </c>
      <c r="G505" s="159">
        <v>33033000</v>
      </c>
      <c r="H505" s="159">
        <v>5000000</v>
      </c>
      <c r="I505" s="157">
        <f t="shared" ref="I505:I506" si="489">H505</f>
        <v>5000000</v>
      </c>
      <c r="J505" s="159"/>
      <c r="K505" s="157">
        <f t="shared" ref="K505:K506" si="490">J505</f>
        <v>0</v>
      </c>
      <c r="L505" s="306">
        <f t="shared" si="438"/>
        <v>28033000</v>
      </c>
      <c r="M505" s="274"/>
    </row>
    <row r="506" spans="1:13" s="160" customFormat="1" ht="45" hidden="1">
      <c r="A506" s="266" t="s">
        <v>684</v>
      </c>
      <c r="B506" s="320" t="s">
        <v>596</v>
      </c>
      <c r="C506" s="182">
        <v>12</v>
      </c>
      <c r="D506" s="154" t="s">
        <v>23</v>
      </c>
      <c r="E506" s="155">
        <v>3861</v>
      </c>
      <c r="F506" s="156" t="s">
        <v>282</v>
      </c>
      <c r="G506" s="159">
        <v>32000000</v>
      </c>
      <c r="H506" s="159"/>
      <c r="I506" s="157">
        <f t="shared" si="489"/>
        <v>0</v>
      </c>
      <c r="J506" s="159"/>
      <c r="K506" s="157">
        <f t="shared" si="490"/>
        <v>0</v>
      </c>
      <c r="L506" s="306">
        <f t="shared" si="438"/>
        <v>32000000</v>
      </c>
      <c r="M506" s="274"/>
    </row>
    <row r="507" spans="1:13" s="168" customFormat="1" ht="15.75" hidden="1">
      <c r="A507" s="266" t="s">
        <v>684</v>
      </c>
      <c r="B507" s="319" t="s">
        <v>596</v>
      </c>
      <c r="C507" s="232">
        <v>12</v>
      </c>
      <c r="D507" s="216" t="s">
        <v>18</v>
      </c>
      <c r="E507" s="217">
        <v>412</v>
      </c>
      <c r="F507" s="218"/>
      <c r="G507" s="219">
        <f t="shared" ref="G507" si="491">G509+G508</f>
        <v>2327000</v>
      </c>
      <c r="H507" s="219">
        <f t="shared" ref="H507:J507" si="492">H509+H508</f>
        <v>0</v>
      </c>
      <c r="I507" s="219">
        <f t="shared" ref="I507" si="493">I509+I508</f>
        <v>0</v>
      </c>
      <c r="J507" s="219">
        <f t="shared" si="492"/>
        <v>1000</v>
      </c>
      <c r="K507" s="219">
        <f t="shared" ref="K507" si="494">K509+K508</f>
        <v>1000</v>
      </c>
      <c r="L507" s="303">
        <f t="shared" si="438"/>
        <v>2328000</v>
      </c>
      <c r="M507" s="275"/>
    </row>
    <row r="508" spans="1:13" s="160" customFormat="1" hidden="1">
      <c r="A508" s="266" t="s">
        <v>684</v>
      </c>
      <c r="B508" s="320" t="s">
        <v>596</v>
      </c>
      <c r="C508" s="182">
        <v>12</v>
      </c>
      <c r="D508" s="154" t="s">
        <v>25</v>
      </c>
      <c r="E508" s="155">
        <v>4126</v>
      </c>
      <c r="F508" s="156" t="s">
        <v>4</v>
      </c>
      <c r="G508" s="159">
        <v>2008000</v>
      </c>
      <c r="H508" s="159"/>
      <c r="I508" s="157">
        <f t="shared" ref="I508:I509" si="495">H508</f>
        <v>0</v>
      </c>
      <c r="J508" s="159"/>
      <c r="K508" s="157">
        <f t="shared" ref="K508:K509" si="496">J508</f>
        <v>0</v>
      </c>
      <c r="L508" s="306">
        <f t="shared" si="438"/>
        <v>2008000</v>
      </c>
      <c r="M508" s="274"/>
    </row>
    <row r="509" spans="1:13" s="160" customFormat="1" hidden="1">
      <c r="A509" s="266" t="s">
        <v>684</v>
      </c>
      <c r="B509" s="320" t="s">
        <v>596</v>
      </c>
      <c r="C509" s="182">
        <v>12</v>
      </c>
      <c r="D509" s="154" t="s">
        <v>18</v>
      </c>
      <c r="E509" s="155">
        <v>4126</v>
      </c>
      <c r="F509" s="156" t="s">
        <v>4</v>
      </c>
      <c r="G509" s="159">
        <v>319000</v>
      </c>
      <c r="H509" s="159"/>
      <c r="I509" s="157">
        <f t="shared" si="495"/>
        <v>0</v>
      </c>
      <c r="J509" s="159">
        <v>1000</v>
      </c>
      <c r="K509" s="157">
        <f t="shared" si="496"/>
        <v>1000</v>
      </c>
      <c r="L509" s="306">
        <f t="shared" si="438"/>
        <v>320000</v>
      </c>
      <c r="M509" s="274"/>
    </row>
    <row r="510" spans="1:13" s="168" customFormat="1" ht="15.75" hidden="1">
      <c r="A510" s="266" t="s">
        <v>684</v>
      </c>
      <c r="B510" s="319" t="s">
        <v>596</v>
      </c>
      <c r="C510" s="232">
        <v>12</v>
      </c>
      <c r="D510" s="216" t="s">
        <v>18</v>
      </c>
      <c r="E510" s="217">
        <v>422</v>
      </c>
      <c r="F510" s="218"/>
      <c r="G510" s="219">
        <f>SUM(G511:G511)</f>
        <v>68000</v>
      </c>
      <c r="H510" s="219">
        <f>SUM(H511:H511)</f>
        <v>67000</v>
      </c>
      <c r="I510" s="219">
        <f>SUM(I511:I511)</f>
        <v>67000</v>
      </c>
      <c r="J510" s="219">
        <f>SUM(J511:J511)</f>
        <v>0</v>
      </c>
      <c r="K510" s="219">
        <f>SUM(K511:K511)</f>
        <v>0</v>
      </c>
      <c r="L510" s="303">
        <f t="shared" si="438"/>
        <v>1000</v>
      </c>
      <c r="M510" s="275"/>
    </row>
    <row r="511" spans="1:13" s="168" customFormat="1" ht="15.75" hidden="1">
      <c r="A511" s="266" t="s">
        <v>684</v>
      </c>
      <c r="B511" s="320" t="s">
        <v>596</v>
      </c>
      <c r="C511" s="182">
        <v>12</v>
      </c>
      <c r="D511" s="154" t="s">
        <v>18</v>
      </c>
      <c r="E511" s="155">
        <v>4221</v>
      </c>
      <c r="F511" s="156" t="s">
        <v>129</v>
      </c>
      <c r="G511" s="159">
        <v>68000</v>
      </c>
      <c r="H511" s="159">
        <v>67000</v>
      </c>
      <c r="I511" s="157">
        <f>H511</f>
        <v>67000</v>
      </c>
      <c r="J511" s="159"/>
      <c r="K511" s="157">
        <f>J511</f>
        <v>0</v>
      </c>
      <c r="L511" s="306">
        <f t="shared" si="438"/>
        <v>1000</v>
      </c>
      <c r="M511" s="275"/>
    </row>
    <row r="512" spans="1:13" s="168" customFormat="1" ht="15.75" hidden="1">
      <c r="A512" s="266" t="s">
        <v>684</v>
      </c>
      <c r="B512" s="319" t="s">
        <v>596</v>
      </c>
      <c r="C512" s="182">
        <v>14</v>
      </c>
      <c r="D512" s="216" t="s">
        <v>18</v>
      </c>
      <c r="E512" s="217">
        <v>329</v>
      </c>
      <c r="F512" s="218"/>
      <c r="G512" s="224">
        <f>G513</f>
        <v>0</v>
      </c>
      <c r="H512" s="224">
        <f>H513</f>
        <v>0</v>
      </c>
      <c r="I512" s="224">
        <f>I513</f>
        <v>0</v>
      </c>
      <c r="J512" s="224">
        <f>J513</f>
        <v>0</v>
      </c>
      <c r="K512" s="224">
        <f>K513</f>
        <v>0</v>
      </c>
      <c r="L512" s="310">
        <f t="shared" si="438"/>
        <v>0</v>
      </c>
      <c r="M512" s="275"/>
    </row>
    <row r="513" spans="1:13" s="168" customFormat="1" ht="15.75" hidden="1">
      <c r="A513" s="266" t="s">
        <v>684</v>
      </c>
      <c r="B513" s="320" t="s">
        <v>596</v>
      </c>
      <c r="C513" s="182">
        <v>14</v>
      </c>
      <c r="D513" s="154" t="s">
        <v>18</v>
      </c>
      <c r="E513" s="155">
        <v>3293</v>
      </c>
      <c r="F513" s="181" t="s">
        <v>124</v>
      </c>
      <c r="G513" s="159">
        <v>0</v>
      </c>
      <c r="H513" s="159"/>
      <c r="I513" s="254"/>
      <c r="J513" s="159"/>
      <c r="K513" s="254"/>
      <c r="L513" s="306">
        <f t="shared" si="438"/>
        <v>0</v>
      </c>
      <c r="M513" s="275"/>
    </row>
    <row r="514" spans="1:13" s="168" customFormat="1" ht="15.75" hidden="1">
      <c r="A514" s="266" t="s">
        <v>684</v>
      </c>
      <c r="B514" s="319" t="s">
        <v>596</v>
      </c>
      <c r="C514" s="182">
        <v>14</v>
      </c>
      <c r="D514" s="216" t="s">
        <v>25</v>
      </c>
      <c r="E514" s="217">
        <v>382</v>
      </c>
      <c r="F514" s="218"/>
      <c r="G514" s="224">
        <f>G515</f>
        <v>0</v>
      </c>
      <c r="H514" s="224">
        <f>H515</f>
        <v>0</v>
      </c>
      <c r="I514" s="224">
        <f>I515</f>
        <v>0</v>
      </c>
      <c r="J514" s="224">
        <f>J515</f>
        <v>0</v>
      </c>
      <c r="K514" s="224">
        <f>K515</f>
        <v>0</v>
      </c>
      <c r="L514" s="310">
        <f t="shared" si="438"/>
        <v>0</v>
      </c>
      <c r="M514" s="275"/>
    </row>
    <row r="515" spans="1:13" s="168" customFormat="1" ht="30" hidden="1">
      <c r="A515" s="266" t="s">
        <v>684</v>
      </c>
      <c r="B515" s="320" t="s">
        <v>596</v>
      </c>
      <c r="C515" s="182">
        <v>14</v>
      </c>
      <c r="D515" s="154" t="s">
        <v>25</v>
      </c>
      <c r="E515" s="155">
        <v>3821</v>
      </c>
      <c r="F515" s="156" t="s">
        <v>38</v>
      </c>
      <c r="G515" s="159">
        <v>0</v>
      </c>
      <c r="H515" s="159"/>
      <c r="I515" s="254"/>
      <c r="J515" s="159"/>
      <c r="K515" s="254"/>
      <c r="L515" s="306">
        <f t="shared" ref="L515:L578" si="497">G515-H515+J515</f>
        <v>0</v>
      </c>
      <c r="M515" s="275"/>
    </row>
    <row r="516" spans="1:13" s="168" customFormat="1" ht="15.75" hidden="1">
      <c r="A516" s="266" t="s">
        <v>684</v>
      </c>
      <c r="B516" s="319" t="s">
        <v>596</v>
      </c>
      <c r="C516" s="182">
        <v>14</v>
      </c>
      <c r="D516" s="216" t="s">
        <v>23</v>
      </c>
      <c r="E516" s="217">
        <v>386</v>
      </c>
      <c r="F516" s="218"/>
      <c r="G516" s="224">
        <f>G517</f>
        <v>0</v>
      </c>
      <c r="H516" s="224">
        <f>H517</f>
        <v>0</v>
      </c>
      <c r="I516" s="224">
        <f>I517</f>
        <v>0</v>
      </c>
      <c r="J516" s="224">
        <f>J517</f>
        <v>0</v>
      </c>
      <c r="K516" s="224">
        <f>K517</f>
        <v>0</v>
      </c>
      <c r="L516" s="310">
        <f t="shared" si="497"/>
        <v>0</v>
      </c>
      <c r="M516" s="275"/>
    </row>
    <row r="517" spans="1:13" s="168" customFormat="1" ht="45" hidden="1">
      <c r="A517" s="266" t="s">
        <v>684</v>
      </c>
      <c r="B517" s="320" t="s">
        <v>596</v>
      </c>
      <c r="C517" s="182">
        <v>14</v>
      </c>
      <c r="D517" s="154" t="s">
        <v>23</v>
      </c>
      <c r="E517" s="155">
        <v>3861</v>
      </c>
      <c r="F517" s="156" t="s">
        <v>282</v>
      </c>
      <c r="G517" s="159">
        <v>0</v>
      </c>
      <c r="H517" s="159"/>
      <c r="I517" s="254"/>
      <c r="J517" s="159"/>
      <c r="K517" s="254"/>
      <c r="L517" s="306">
        <f t="shared" si="497"/>
        <v>0</v>
      </c>
      <c r="M517" s="275"/>
    </row>
    <row r="518" spans="1:13" s="168" customFormat="1" ht="15.75" hidden="1">
      <c r="A518" s="266" t="s">
        <v>684</v>
      </c>
      <c r="B518" s="319" t="s">
        <v>596</v>
      </c>
      <c r="C518" s="232">
        <v>563</v>
      </c>
      <c r="D518" s="216" t="s">
        <v>18</v>
      </c>
      <c r="E518" s="217">
        <v>311</v>
      </c>
      <c r="F518" s="218"/>
      <c r="G518" s="219">
        <f t="shared" ref="G518" si="498">SUM(G519:G520)</f>
        <v>2727000</v>
      </c>
      <c r="H518" s="219">
        <f t="shared" ref="H518:J518" si="499">SUM(H519:H520)</f>
        <v>0</v>
      </c>
      <c r="I518" s="219">
        <f t="shared" ref="I518" si="500">SUM(I519:I520)</f>
        <v>0</v>
      </c>
      <c r="J518" s="219">
        <f t="shared" si="499"/>
        <v>1276000</v>
      </c>
      <c r="K518" s="219">
        <f t="shared" ref="K518" si="501">SUM(K519:K520)</f>
        <v>0</v>
      </c>
      <c r="L518" s="303">
        <f t="shared" si="497"/>
        <v>4003000</v>
      </c>
      <c r="M518" s="275"/>
    </row>
    <row r="519" spans="1:13" s="160" customFormat="1" hidden="1">
      <c r="A519" s="266" t="s">
        <v>684</v>
      </c>
      <c r="B519" s="320" t="s">
        <v>596</v>
      </c>
      <c r="C519" s="182">
        <v>563</v>
      </c>
      <c r="D519" s="154" t="s">
        <v>18</v>
      </c>
      <c r="E519" s="155">
        <v>3111</v>
      </c>
      <c r="F519" s="156" t="s">
        <v>19</v>
      </c>
      <c r="G519" s="159">
        <v>2720000</v>
      </c>
      <c r="H519" s="159"/>
      <c r="I519" s="254"/>
      <c r="J519" s="159">
        <v>1272000</v>
      </c>
      <c r="K519" s="254"/>
      <c r="L519" s="306">
        <f t="shared" si="497"/>
        <v>3992000</v>
      </c>
      <c r="M519" s="274"/>
    </row>
    <row r="520" spans="1:13" s="160" customFormat="1" hidden="1">
      <c r="A520" s="266" t="s">
        <v>684</v>
      </c>
      <c r="B520" s="320" t="s">
        <v>596</v>
      </c>
      <c r="C520" s="182">
        <v>563</v>
      </c>
      <c r="D520" s="154" t="s">
        <v>18</v>
      </c>
      <c r="E520" s="155">
        <v>3113</v>
      </c>
      <c r="F520" s="156" t="s">
        <v>652</v>
      </c>
      <c r="G520" s="159">
        <v>7000</v>
      </c>
      <c r="H520" s="159"/>
      <c r="I520" s="254"/>
      <c r="J520" s="159">
        <v>4000</v>
      </c>
      <c r="K520" s="254"/>
      <c r="L520" s="306">
        <f t="shared" si="497"/>
        <v>11000</v>
      </c>
      <c r="M520" s="274"/>
    </row>
    <row r="521" spans="1:13" s="168" customFormat="1" ht="15.75" hidden="1">
      <c r="A521" s="266" t="s">
        <v>684</v>
      </c>
      <c r="B521" s="319" t="s">
        <v>596</v>
      </c>
      <c r="C521" s="232">
        <v>563</v>
      </c>
      <c r="D521" s="216" t="s">
        <v>18</v>
      </c>
      <c r="E521" s="217">
        <v>313</v>
      </c>
      <c r="F521" s="218"/>
      <c r="G521" s="219">
        <f t="shared" ref="G521" si="502">SUM(G522:G523)</f>
        <v>470000</v>
      </c>
      <c r="H521" s="219">
        <f t="shared" ref="H521:J521" si="503">SUM(H522:H523)</f>
        <v>0</v>
      </c>
      <c r="I521" s="219">
        <f t="shared" ref="I521" si="504">SUM(I522:I523)</f>
        <v>0</v>
      </c>
      <c r="J521" s="219">
        <f t="shared" si="503"/>
        <v>220000</v>
      </c>
      <c r="K521" s="219">
        <f t="shared" ref="K521" si="505">SUM(K522:K523)</f>
        <v>0</v>
      </c>
      <c r="L521" s="303">
        <f t="shared" si="497"/>
        <v>690000</v>
      </c>
      <c r="M521" s="275"/>
    </row>
    <row r="522" spans="1:13" s="160" customFormat="1" ht="30" hidden="1">
      <c r="A522" s="266" t="s">
        <v>684</v>
      </c>
      <c r="B522" s="320" t="s">
        <v>596</v>
      </c>
      <c r="C522" s="182">
        <v>563</v>
      </c>
      <c r="D522" s="154" t="s">
        <v>18</v>
      </c>
      <c r="E522" s="155">
        <v>3132</v>
      </c>
      <c r="F522" s="156" t="s">
        <v>280</v>
      </c>
      <c r="G522" s="159">
        <v>423000</v>
      </c>
      <c r="H522" s="159"/>
      <c r="I522" s="254"/>
      <c r="J522" s="159">
        <v>198000</v>
      </c>
      <c r="K522" s="254"/>
      <c r="L522" s="306">
        <f t="shared" si="497"/>
        <v>621000</v>
      </c>
      <c r="M522" s="274"/>
    </row>
    <row r="523" spans="1:13" s="160" customFormat="1" ht="30" hidden="1">
      <c r="A523" s="266" t="s">
        <v>684</v>
      </c>
      <c r="B523" s="320" t="s">
        <v>596</v>
      </c>
      <c r="C523" s="182">
        <v>563</v>
      </c>
      <c r="D523" s="154" t="s">
        <v>18</v>
      </c>
      <c r="E523" s="155">
        <v>3133</v>
      </c>
      <c r="F523" s="156" t="s">
        <v>258</v>
      </c>
      <c r="G523" s="159">
        <v>47000</v>
      </c>
      <c r="H523" s="159"/>
      <c r="I523" s="254"/>
      <c r="J523" s="159">
        <v>22000</v>
      </c>
      <c r="K523" s="254"/>
      <c r="L523" s="306">
        <f t="shared" si="497"/>
        <v>69000</v>
      </c>
      <c r="M523" s="274"/>
    </row>
    <row r="524" spans="1:13" s="168" customFormat="1" ht="15.75" hidden="1">
      <c r="A524" s="266" t="s">
        <v>684</v>
      </c>
      <c r="B524" s="319" t="s">
        <v>596</v>
      </c>
      <c r="C524" s="232">
        <v>563</v>
      </c>
      <c r="D524" s="216" t="s">
        <v>18</v>
      </c>
      <c r="E524" s="217">
        <v>321</v>
      </c>
      <c r="F524" s="218"/>
      <c r="G524" s="219">
        <f>SUM(G525:G527)</f>
        <v>388000</v>
      </c>
      <c r="H524" s="219">
        <f>SUM(H525:H527)</f>
        <v>0</v>
      </c>
      <c r="I524" s="219">
        <f>SUM(I525:I527)</f>
        <v>0</v>
      </c>
      <c r="J524" s="219">
        <f>SUM(J525:J527)</f>
        <v>410000</v>
      </c>
      <c r="K524" s="219">
        <f>SUM(K525:K527)</f>
        <v>0</v>
      </c>
      <c r="L524" s="303">
        <f t="shared" si="497"/>
        <v>798000</v>
      </c>
      <c r="M524" s="275"/>
    </row>
    <row r="525" spans="1:13" s="160" customFormat="1" hidden="1">
      <c r="A525" s="266" t="s">
        <v>684</v>
      </c>
      <c r="B525" s="320" t="s">
        <v>596</v>
      </c>
      <c r="C525" s="182">
        <v>563</v>
      </c>
      <c r="D525" s="154" t="s">
        <v>18</v>
      </c>
      <c r="E525" s="155">
        <v>3211</v>
      </c>
      <c r="F525" s="156" t="s">
        <v>110</v>
      </c>
      <c r="G525" s="159">
        <v>197000</v>
      </c>
      <c r="H525" s="159"/>
      <c r="I525" s="254"/>
      <c r="J525" s="159">
        <v>200000</v>
      </c>
      <c r="K525" s="254"/>
      <c r="L525" s="306">
        <f t="shared" si="497"/>
        <v>397000</v>
      </c>
      <c r="M525" s="274"/>
    </row>
    <row r="526" spans="1:13" s="188" customFormat="1" ht="30" hidden="1">
      <c r="A526" s="266" t="s">
        <v>684</v>
      </c>
      <c r="B526" s="320" t="s">
        <v>596</v>
      </c>
      <c r="C526" s="182">
        <v>563</v>
      </c>
      <c r="D526" s="154" t="s">
        <v>18</v>
      </c>
      <c r="E526" s="155">
        <v>3212</v>
      </c>
      <c r="F526" s="156" t="s">
        <v>111</v>
      </c>
      <c r="G526" s="159">
        <v>70000</v>
      </c>
      <c r="H526" s="159"/>
      <c r="I526" s="254"/>
      <c r="J526" s="159">
        <v>10000</v>
      </c>
      <c r="K526" s="254"/>
      <c r="L526" s="306">
        <f t="shared" si="497"/>
        <v>80000</v>
      </c>
      <c r="M526" s="285"/>
    </row>
    <row r="527" spans="1:13" s="160" customFormat="1" hidden="1">
      <c r="A527" s="266" t="s">
        <v>684</v>
      </c>
      <c r="B527" s="320" t="s">
        <v>596</v>
      </c>
      <c r="C527" s="182">
        <v>563</v>
      </c>
      <c r="D527" s="154" t="s">
        <v>18</v>
      </c>
      <c r="E527" s="155">
        <v>3213</v>
      </c>
      <c r="F527" s="156" t="s">
        <v>112</v>
      </c>
      <c r="G527" s="159">
        <v>121000</v>
      </c>
      <c r="H527" s="159"/>
      <c r="I527" s="254"/>
      <c r="J527" s="159">
        <v>200000</v>
      </c>
      <c r="K527" s="254"/>
      <c r="L527" s="306">
        <f t="shared" si="497"/>
        <v>321000</v>
      </c>
      <c r="M527" s="274"/>
    </row>
    <row r="528" spans="1:13" s="160" customFormat="1" ht="15.75" hidden="1">
      <c r="A528" s="266" t="s">
        <v>684</v>
      </c>
      <c r="B528" s="319" t="s">
        <v>596</v>
      </c>
      <c r="C528" s="232">
        <v>563</v>
      </c>
      <c r="D528" s="216" t="s">
        <v>18</v>
      </c>
      <c r="E528" s="217">
        <v>322</v>
      </c>
      <c r="F528" s="218"/>
      <c r="G528" s="219">
        <f>SUM(G529:G530)</f>
        <v>121000</v>
      </c>
      <c r="H528" s="219">
        <f>SUM(H529:H530)</f>
        <v>9000</v>
      </c>
      <c r="I528" s="219">
        <f>SUM(I529:I530)</f>
        <v>0</v>
      </c>
      <c r="J528" s="219">
        <f>SUM(J529:J530)</f>
        <v>0</v>
      </c>
      <c r="K528" s="219">
        <f>SUM(K529:K530)</f>
        <v>0</v>
      </c>
      <c r="L528" s="303">
        <f t="shared" si="497"/>
        <v>112000</v>
      </c>
      <c r="M528" s="274"/>
    </row>
    <row r="529" spans="1:13" s="160" customFormat="1" hidden="1">
      <c r="A529" s="266" t="s">
        <v>684</v>
      </c>
      <c r="B529" s="320" t="s">
        <v>596</v>
      </c>
      <c r="C529" s="182">
        <v>563</v>
      </c>
      <c r="D529" s="154" t="s">
        <v>18</v>
      </c>
      <c r="E529" s="155">
        <v>3221</v>
      </c>
      <c r="F529" s="156" t="s">
        <v>146</v>
      </c>
      <c r="G529" s="159">
        <v>66000</v>
      </c>
      <c r="H529" s="159">
        <v>9000</v>
      </c>
      <c r="I529" s="254"/>
      <c r="J529" s="159"/>
      <c r="K529" s="254"/>
      <c r="L529" s="306">
        <f t="shared" si="497"/>
        <v>57000</v>
      </c>
      <c r="M529" s="274"/>
    </row>
    <row r="530" spans="1:13" s="160" customFormat="1" hidden="1">
      <c r="A530" s="266" t="s">
        <v>684</v>
      </c>
      <c r="B530" s="320" t="s">
        <v>596</v>
      </c>
      <c r="C530" s="182">
        <v>563</v>
      </c>
      <c r="D530" s="154" t="s">
        <v>18</v>
      </c>
      <c r="E530" s="155">
        <v>3223</v>
      </c>
      <c r="F530" s="156" t="s">
        <v>115</v>
      </c>
      <c r="G530" s="159">
        <v>55000</v>
      </c>
      <c r="H530" s="159"/>
      <c r="I530" s="254"/>
      <c r="J530" s="159"/>
      <c r="K530" s="254"/>
      <c r="L530" s="306">
        <f t="shared" si="497"/>
        <v>55000</v>
      </c>
      <c r="M530" s="274"/>
    </row>
    <row r="531" spans="1:13" s="168" customFormat="1" ht="15.75" hidden="1">
      <c r="A531" s="266" t="s">
        <v>684</v>
      </c>
      <c r="B531" s="319" t="s">
        <v>596</v>
      </c>
      <c r="C531" s="232">
        <v>563</v>
      </c>
      <c r="D531" s="216" t="s">
        <v>18</v>
      </c>
      <c r="E531" s="217">
        <v>323</v>
      </c>
      <c r="F531" s="218"/>
      <c r="G531" s="219">
        <f t="shared" ref="G531" si="506">SUM(G532:G540)</f>
        <v>14280000</v>
      </c>
      <c r="H531" s="219">
        <f t="shared" ref="H531:J531" si="507">SUM(H532:H540)</f>
        <v>163000</v>
      </c>
      <c r="I531" s="219">
        <f t="shared" ref="I531" si="508">SUM(I532:I540)</f>
        <v>0</v>
      </c>
      <c r="J531" s="219">
        <f t="shared" si="507"/>
        <v>0</v>
      </c>
      <c r="K531" s="219">
        <f t="shared" ref="K531" si="509">SUM(K532:K540)</f>
        <v>0</v>
      </c>
      <c r="L531" s="303">
        <f t="shared" si="497"/>
        <v>14117000</v>
      </c>
      <c r="M531" s="275"/>
    </row>
    <row r="532" spans="1:13" s="160" customFormat="1" hidden="1">
      <c r="A532" s="266" t="s">
        <v>684</v>
      </c>
      <c r="B532" s="320" t="s">
        <v>596</v>
      </c>
      <c r="C532" s="182">
        <v>563</v>
      </c>
      <c r="D532" s="154" t="s">
        <v>18</v>
      </c>
      <c r="E532" s="155">
        <v>3231</v>
      </c>
      <c r="F532" s="156" t="s">
        <v>117</v>
      </c>
      <c r="G532" s="159">
        <v>44000</v>
      </c>
      <c r="H532" s="159"/>
      <c r="I532" s="254"/>
      <c r="J532" s="159"/>
      <c r="K532" s="254"/>
      <c r="L532" s="306">
        <f t="shared" si="497"/>
        <v>44000</v>
      </c>
      <c r="M532" s="274"/>
    </row>
    <row r="533" spans="1:13" s="168" customFormat="1" ht="15.75" hidden="1">
      <c r="A533" s="266" t="s">
        <v>684</v>
      </c>
      <c r="B533" s="320" t="s">
        <v>596</v>
      </c>
      <c r="C533" s="182">
        <v>563</v>
      </c>
      <c r="D533" s="154" t="s">
        <v>25</v>
      </c>
      <c r="E533" s="155">
        <v>3233</v>
      </c>
      <c r="F533" s="156" t="s">
        <v>119</v>
      </c>
      <c r="G533" s="159">
        <v>161000</v>
      </c>
      <c r="H533" s="159">
        <v>17000</v>
      </c>
      <c r="I533" s="254"/>
      <c r="J533" s="159"/>
      <c r="K533" s="254"/>
      <c r="L533" s="306">
        <f t="shared" si="497"/>
        <v>144000</v>
      </c>
      <c r="M533" s="275"/>
    </row>
    <row r="534" spans="1:13" s="168" customFormat="1" ht="15.75" hidden="1">
      <c r="A534" s="266" t="s">
        <v>684</v>
      </c>
      <c r="B534" s="320" t="s">
        <v>596</v>
      </c>
      <c r="C534" s="182">
        <v>563</v>
      </c>
      <c r="D534" s="154" t="s">
        <v>18</v>
      </c>
      <c r="E534" s="155">
        <v>3233</v>
      </c>
      <c r="F534" s="156" t="s">
        <v>119</v>
      </c>
      <c r="G534" s="159">
        <v>775000</v>
      </c>
      <c r="H534" s="159">
        <v>99000</v>
      </c>
      <c r="I534" s="254"/>
      <c r="J534" s="159"/>
      <c r="K534" s="254"/>
      <c r="L534" s="306">
        <f t="shared" si="497"/>
        <v>676000</v>
      </c>
      <c r="M534" s="275"/>
    </row>
    <row r="535" spans="1:13" s="168" customFormat="1" ht="15.75" hidden="1">
      <c r="A535" s="266" t="s">
        <v>684</v>
      </c>
      <c r="B535" s="320" t="s">
        <v>596</v>
      </c>
      <c r="C535" s="182">
        <v>563</v>
      </c>
      <c r="D535" s="154" t="s">
        <v>18</v>
      </c>
      <c r="E535" s="155">
        <v>3234</v>
      </c>
      <c r="F535" s="156" t="s">
        <v>120</v>
      </c>
      <c r="G535" s="159">
        <v>14000</v>
      </c>
      <c r="H535" s="159"/>
      <c r="I535" s="254"/>
      <c r="J535" s="159"/>
      <c r="K535" s="254"/>
      <c r="L535" s="306">
        <f t="shared" si="497"/>
        <v>14000</v>
      </c>
      <c r="M535" s="275"/>
    </row>
    <row r="536" spans="1:13" s="168" customFormat="1" ht="15.75" hidden="1">
      <c r="A536" s="266" t="s">
        <v>684</v>
      </c>
      <c r="B536" s="320" t="s">
        <v>596</v>
      </c>
      <c r="C536" s="182">
        <v>563</v>
      </c>
      <c r="D536" s="154" t="s">
        <v>18</v>
      </c>
      <c r="E536" s="155">
        <v>3235</v>
      </c>
      <c r="F536" s="156" t="s">
        <v>42</v>
      </c>
      <c r="G536" s="159">
        <v>68000</v>
      </c>
      <c r="H536" s="159">
        <v>47000</v>
      </c>
      <c r="I536" s="254"/>
      <c r="J536" s="159"/>
      <c r="K536" s="254"/>
      <c r="L536" s="306">
        <f t="shared" si="497"/>
        <v>21000</v>
      </c>
      <c r="M536" s="275"/>
    </row>
    <row r="537" spans="1:13" s="160" customFormat="1" hidden="1">
      <c r="A537" s="266" t="s">
        <v>684</v>
      </c>
      <c r="B537" s="320" t="s">
        <v>596</v>
      </c>
      <c r="C537" s="182">
        <v>563</v>
      </c>
      <c r="D537" s="154" t="s">
        <v>25</v>
      </c>
      <c r="E537" s="155">
        <v>3237</v>
      </c>
      <c r="F537" s="156" t="s">
        <v>36</v>
      </c>
      <c r="G537" s="159">
        <v>776000</v>
      </c>
      <c r="H537" s="159"/>
      <c r="I537" s="254"/>
      <c r="J537" s="159"/>
      <c r="K537" s="254"/>
      <c r="L537" s="306">
        <f t="shared" si="497"/>
        <v>776000</v>
      </c>
      <c r="M537" s="274"/>
    </row>
    <row r="538" spans="1:13" s="160" customFormat="1" hidden="1">
      <c r="A538" s="266" t="s">
        <v>684</v>
      </c>
      <c r="B538" s="320" t="s">
        <v>596</v>
      </c>
      <c r="C538" s="182">
        <v>563</v>
      </c>
      <c r="D538" s="154" t="s">
        <v>18</v>
      </c>
      <c r="E538" s="155">
        <v>3237</v>
      </c>
      <c r="F538" s="156" t="s">
        <v>36</v>
      </c>
      <c r="G538" s="159">
        <v>12431000</v>
      </c>
      <c r="H538" s="159"/>
      <c r="I538" s="254"/>
      <c r="J538" s="159"/>
      <c r="K538" s="254"/>
      <c r="L538" s="306">
        <f t="shared" si="497"/>
        <v>12431000</v>
      </c>
      <c r="M538" s="274"/>
    </row>
    <row r="539" spans="1:13" s="160" customFormat="1" hidden="1">
      <c r="A539" s="266" t="s">
        <v>684</v>
      </c>
      <c r="B539" s="320" t="s">
        <v>596</v>
      </c>
      <c r="C539" s="182">
        <v>563</v>
      </c>
      <c r="D539" s="154" t="s">
        <v>18</v>
      </c>
      <c r="E539" s="155">
        <v>3238</v>
      </c>
      <c r="F539" s="156" t="s">
        <v>122</v>
      </c>
      <c r="G539" s="159">
        <v>10000</v>
      </c>
      <c r="H539" s="159"/>
      <c r="I539" s="254"/>
      <c r="J539" s="159"/>
      <c r="K539" s="254"/>
      <c r="L539" s="306">
        <f t="shared" si="497"/>
        <v>10000</v>
      </c>
      <c r="M539" s="274"/>
    </row>
    <row r="540" spans="1:13" s="160" customFormat="1" hidden="1">
      <c r="A540" s="266" t="s">
        <v>684</v>
      </c>
      <c r="B540" s="320" t="s">
        <v>596</v>
      </c>
      <c r="C540" s="182">
        <v>563</v>
      </c>
      <c r="D540" s="154" t="s">
        <v>18</v>
      </c>
      <c r="E540" s="155">
        <v>3239</v>
      </c>
      <c r="F540" s="156" t="s">
        <v>41</v>
      </c>
      <c r="G540" s="159">
        <v>1000</v>
      </c>
      <c r="H540" s="159"/>
      <c r="I540" s="254"/>
      <c r="J540" s="159"/>
      <c r="K540" s="254"/>
      <c r="L540" s="306">
        <f t="shared" si="497"/>
        <v>1000</v>
      </c>
      <c r="M540" s="274"/>
    </row>
    <row r="541" spans="1:13" s="168" customFormat="1" ht="15.75" hidden="1">
      <c r="A541" s="266" t="s">
        <v>684</v>
      </c>
      <c r="B541" s="319" t="s">
        <v>596</v>
      </c>
      <c r="C541" s="232">
        <v>563</v>
      </c>
      <c r="D541" s="216" t="s">
        <v>25</v>
      </c>
      <c r="E541" s="217">
        <v>329</v>
      </c>
      <c r="F541" s="218"/>
      <c r="G541" s="224">
        <f>G542</f>
        <v>0</v>
      </c>
      <c r="H541" s="224">
        <f>H542</f>
        <v>0</v>
      </c>
      <c r="I541" s="224">
        <f>I542</f>
        <v>0</v>
      </c>
      <c r="J541" s="224">
        <f>J542</f>
        <v>17000</v>
      </c>
      <c r="K541" s="224">
        <f>K542</f>
        <v>0</v>
      </c>
      <c r="L541" s="310">
        <f t="shared" si="497"/>
        <v>17000</v>
      </c>
      <c r="M541" s="275"/>
    </row>
    <row r="542" spans="1:13" s="160" customFormat="1" hidden="1">
      <c r="A542" s="266" t="s">
        <v>684</v>
      </c>
      <c r="B542" s="320" t="s">
        <v>596</v>
      </c>
      <c r="C542" s="182">
        <v>563</v>
      </c>
      <c r="D542" s="154" t="s">
        <v>25</v>
      </c>
      <c r="E542" s="155">
        <v>3293</v>
      </c>
      <c r="F542" s="156" t="s">
        <v>124</v>
      </c>
      <c r="G542" s="159">
        <v>0</v>
      </c>
      <c r="H542" s="159"/>
      <c r="I542" s="254"/>
      <c r="J542" s="159">
        <v>17000</v>
      </c>
      <c r="K542" s="254"/>
      <c r="L542" s="306">
        <f t="shared" si="497"/>
        <v>17000</v>
      </c>
      <c r="M542" s="274"/>
    </row>
    <row r="543" spans="1:13" s="168" customFormat="1" ht="15.75" hidden="1">
      <c r="A543" s="266" t="s">
        <v>684</v>
      </c>
      <c r="B543" s="319" t="s">
        <v>596</v>
      </c>
      <c r="C543" s="232">
        <v>563</v>
      </c>
      <c r="D543" s="216" t="s">
        <v>18</v>
      </c>
      <c r="E543" s="217">
        <v>329</v>
      </c>
      <c r="F543" s="218"/>
      <c r="G543" s="219">
        <f t="shared" ref="G543" si="510">SUM(G544)</f>
        <v>96000</v>
      </c>
      <c r="H543" s="219">
        <f t="shared" ref="H543:K543" si="511">SUM(H544)</f>
        <v>25000</v>
      </c>
      <c r="I543" s="219">
        <f t="shared" si="511"/>
        <v>0</v>
      </c>
      <c r="J543" s="219">
        <f t="shared" si="511"/>
        <v>0</v>
      </c>
      <c r="K543" s="219">
        <f t="shared" si="511"/>
        <v>0</v>
      </c>
      <c r="L543" s="303">
        <f t="shared" si="497"/>
        <v>71000</v>
      </c>
      <c r="M543" s="275"/>
    </row>
    <row r="544" spans="1:13" s="160" customFormat="1" hidden="1">
      <c r="A544" s="266" t="s">
        <v>684</v>
      </c>
      <c r="B544" s="320" t="s">
        <v>596</v>
      </c>
      <c r="C544" s="182">
        <v>563</v>
      </c>
      <c r="D544" s="154" t="s">
        <v>18</v>
      </c>
      <c r="E544" s="155">
        <v>3293</v>
      </c>
      <c r="F544" s="156" t="s">
        <v>124</v>
      </c>
      <c r="G544" s="161">
        <v>96000</v>
      </c>
      <c r="H544" s="161">
        <v>25000</v>
      </c>
      <c r="I544" s="255"/>
      <c r="J544" s="161"/>
      <c r="K544" s="255"/>
      <c r="L544" s="307">
        <f t="shared" si="497"/>
        <v>71000</v>
      </c>
      <c r="M544" s="274"/>
    </row>
    <row r="545" spans="1:13" s="189" customFormat="1" ht="15.75" hidden="1">
      <c r="A545" s="266" t="s">
        <v>684</v>
      </c>
      <c r="B545" s="319" t="s">
        <v>596</v>
      </c>
      <c r="C545" s="232">
        <v>563</v>
      </c>
      <c r="D545" s="216" t="s">
        <v>24</v>
      </c>
      <c r="E545" s="217">
        <v>368</v>
      </c>
      <c r="F545" s="218"/>
      <c r="G545" s="219">
        <f t="shared" ref="G545" si="512">SUM(G546:G547)</f>
        <v>187907000</v>
      </c>
      <c r="H545" s="219">
        <f t="shared" ref="H545:J545" si="513">SUM(H546:H547)</f>
        <v>1000000</v>
      </c>
      <c r="I545" s="219">
        <f t="shared" ref="I545" si="514">SUM(I546:I547)</f>
        <v>0</v>
      </c>
      <c r="J545" s="219">
        <f t="shared" si="513"/>
        <v>0</v>
      </c>
      <c r="K545" s="219">
        <f t="shared" ref="K545" si="515">SUM(K546:K547)</f>
        <v>0</v>
      </c>
      <c r="L545" s="303">
        <f t="shared" si="497"/>
        <v>186907000</v>
      </c>
      <c r="M545" s="284"/>
    </row>
    <row r="546" spans="1:13" s="189" customFormat="1" ht="30" hidden="1">
      <c r="A546" s="266" t="s">
        <v>684</v>
      </c>
      <c r="B546" s="320" t="s">
        <v>596</v>
      </c>
      <c r="C546" s="182">
        <v>563</v>
      </c>
      <c r="D546" s="154" t="s">
        <v>24</v>
      </c>
      <c r="E546" s="155">
        <v>3681</v>
      </c>
      <c r="F546" s="156" t="s">
        <v>645</v>
      </c>
      <c r="G546" s="159">
        <v>13965000</v>
      </c>
      <c r="H546" s="159">
        <v>1000000</v>
      </c>
      <c r="I546" s="254"/>
      <c r="J546" s="159"/>
      <c r="K546" s="254"/>
      <c r="L546" s="306">
        <f t="shared" si="497"/>
        <v>12965000</v>
      </c>
      <c r="M546" s="284"/>
    </row>
    <row r="547" spans="1:13" s="188" customFormat="1" ht="30" hidden="1">
      <c r="A547" s="266" t="s">
        <v>684</v>
      </c>
      <c r="B547" s="320" t="s">
        <v>596</v>
      </c>
      <c r="C547" s="182">
        <v>563</v>
      </c>
      <c r="D547" s="154" t="s">
        <v>24</v>
      </c>
      <c r="E547" s="155">
        <v>3682</v>
      </c>
      <c r="F547" s="156" t="s">
        <v>630</v>
      </c>
      <c r="G547" s="159">
        <v>173942000</v>
      </c>
      <c r="H547" s="159"/>
      <c r="I547" s="254"/>
      <c r="J547" s="159"/>
      <c r="K547" s="254"/>
      <c r="L547" s="306">
        <f t="shared" si="497"/>
        <v>173942000</v>
      </c>
      <c r="M547" s="285"/>
    </row>
    <row r="548" spans="1:13" s="168" customFormat="1" ht="15.75" hidden="1">
      <c r="A548" s="266" t="s">
        <v>684</v>
      </c>
      <c r="B548" s="319" t="s">
        <v>596</v>
      </c>
      <c r="C548" s="232">
        <v>563</v>
      </c>
      <c r="D548" s="216" t="s">
        <v>25</v>
      </c>
      <c r="E548" s="217">
        <v>384</v>
      </c>
      <c r="F548" s="218"/>
      <c r="G548" s="219">
        <f t="shared" ref="G548" si="516">SUM(G549:G555)</f>
        <v>313299000</v>
      </c>
      <c r="H548" s="219">
        <f t="shared" ref="H548:J548" si="517">SUM(H549:H555)</f>
        <v>0</v>
      </c>
      <c r="I548" s="219">
        <f t="shared" ref="I548" si="518">SUM(I549:I555)</f>
        <v>0</v>
      </c>
      <c r="J548" s="219">
        <f t="shared" si="517"/>
        <v>66000000</v>
      </c>
      <c r="K548" s="219">
        <f t="shared" ref="K548" si="519">SUM(K549:K555)</f>
        <v>0</v>
      </c>
      <c r="L548" s="303">
        <f t="shared" si="497"/>
        <v>379299000</v>
      </c>
      <c r="M548" s="275"/>
    </row>
    <row r="549" spans="1:13" s="168" customFormat="1" ht="30" hidden="1">
      <c r="A549" s="266" t="s">
        <v>684</v>
      </c>
      <c r="B549" s="320" t="s">
        <v>596</v>
      </c>
      <c r="C549" s="182">
        <v>563</v>
      </c>
      <c r="D549" s="154" t="s">
        <v>24</v>
      </c>
      <c r="E549" s="155">
        <v>3841</v>
      </c>
      <c r="F549" s="156" t="s">
        <v>653</v>
      </c>
      <c r="G549" s="159">
        <v>4510000</v>
      </c>
      <c r="H549" s="159"/>
      <c r="I549" s="254"/>
      <c r="J549" s="159"/>
      <c r="K549" s="254"/>
      <c r="L549" s="306">
        <f t="shared" si="497"/>
        <v>4510000</v>
      </c>
      <c r="M549" s="275"/>
    </row>
    <row r="550" spans="1:13" s="168" customFormat="1" ht="30" hidden="1">
      <c r="A550" s="266" t="s">
        <v>684</v>
      </c>
      <c r="B550" s="320" t="s">
        <v>596</v>
      </c>
      <c r="C550" s="182">
        <v>563</v>
      </c>
      <c r="D550" s="154" t="s">
        <v>25</v>
      </c>
      <c r="E550" s="155">
        <v>3841</v>
      </c>
      <c r="F550" s="156" t="s">
        <v>653</v>
      </c>
      <c r="G550" s="159">
        <v>265000</v>
      </c>
      <c r="H550" s="159"/>
      <c r="I550" s="254"/>
      <c r="J550" s="159"/>
      <c r="K550" s="254"/>
      <c r="L550" s="306">
        <f t="shared" si="497"/>
        <v>265000</v>
      </c>
      <c r="M550" s="275"/>
    </row>
    <row r="551" spans="1:13" s="168" customFormat="1" ht="30" hidden="1">
      <c r="A551" s="266" t="s">
        <v>684</v>
      </c>
      <c r="B551" s="320" t="s">
        <v>596</v>
      </c>
      <c r="C551" s="182">
        <v>563</v>
      </c>
      <c r="D551" s="154" t="s">
        <v>23</v>
      </c>
      <c r="E551" s="155">
        <v>3841</v>
      </c>
      <c r="F551" s="156" t="s">
        <v>653</v>
      </c>
      <c r="G551" s="159">
        <v>2800000</v>
      </c>
      <c r="H551" s="159"/>
      <c r="I551" s="254"/>
      <c r="J551" s="159"/>
      <c r="K551" s="254"/>
      <c r="L551" s="306">
        <f t="shared" si="497"/>
        <v>2800000</v>
      </c>
      <c r="M551" s="275"/>
    </row>
    <row r="552" spans="1:13" s="160" customFormat="1" ht="30" hidden="1">
      <c r="A552" s="266" t="s">
        <v>684</v>
      </c>
      <c r="B552" s="320" t="s">
        <v>596</v>
      </c>
      <c r="C552" s="182">
        <v>563</v>
      </c>
      <c r="D552" s="154" t="s">
        <v>24</v>
      </c>
      <c r="E552" s="155">
        <v>3842</v>
      </c>
      <c r="F552" s="156" t="s">
        <v>631</v>
      </c>
      <c r="G552" s="159">
        <v>42000000</v>
      </c>
      <c r="H552" s="159"/>
      <c r="I552" s="254"/>
      <c r="J552" s="159"/>
      <c r="K552" s="254"/>
      <c r="L552" s="306">
        <f t="shared" si="497"/>
        <v>42000000</v>
      </c>
      <c r="M552" s="274"/>
    </row>
    <row r="553" spans="1:13" s="160" customFormat="1" ht="30" hidden="1">
      <c r="A553" s="266" t="s">
        <v>684</v>
      </c>
      <c r="B553" s="320" t="s">
        <v>596</v>
      </c>
      <c r="C553" s="182">
        <v>563</v>
      </c>
      <c r="D553" s="154" t="s">
        <v>25</v>
      </c>
      <c r="E553" s="155">
        <v>3842</v>
      </c>
      <c r="F553" s="156" t="s">
        <v>631</v>
      </c>
      <c r="G553" s="159">
        <v>2844000</v>
      </c>
      <c r="H553" s="159"/>
      <c r="I553" s="254"/>
      <c r="J553" s="159"/>
      <c r="K553" s="254"/>
      <c r="L553" s="306">
        <f t="shared" si="497"/>
        <v>2844000</v>
      </c>
      <c r="M553" s="274"/>
    </row>
    <row r="554" spans="1:13" s="160" customFormat="1" ht="30" hidden="1">
      <c r="A554" s="266" t="s">
        <v>684</v>
      </c>
      <c r="B554" s="320" t="s">
        <v>596</v>
      </c>
      <c r="C554" s="182">
        <v>563</v>
      </c>
      <c r="D554" s="154" t="s">
        <v>27</v>
      </c>
      <c r="E554" s="155">
        <v>3842</v>
      </c>
      <c r="F554" s="156" t="s">
        <v>631</v>
      </c>
      <c r="G554" s="159">
        <v>63880000</v>
      </c>
      <c r="H554" s="159"/>
      <c r="I554" s="254"/>
      <c r="J554" s="159">
        <v>66000000</v>
      </c>
      <c r="K554" s="254"/>
      <c r="L554" s="306">
        <f t="shared" si="497"/>
        <v>129880000</v>
      </c>
      <c r="M554" s="274"/>
    </row>
    <row r="555" spans="1:13" s="160" customFormat="1" ht="30" hidden="1">
      <c r="A555" s="266" t="s">
        <v>684</v>
      </c>
      <c r="B555" s="320" t="s">
        <v>596</v>
      </c>
      <c r="C555" s="182">
        <v>563</v>
      </c>
      <c r="D555" s="154" t="s">
        <v>23</v>
      </c>
      <c r="E555" s="155">
        <v>3842</v>
      </c>
      <c r="F555" s="156" t="s">
        <v>631</v>
      </c>
      <c r="G555" s="159">
        <v>197000000</v>
      </c>
      <c r="H555" s="159"/>
      <c r="I555" s="254"/>
      <c r="J555" s="159"/>
      <c r="K555" s="254"/>
      <c r="L555" s="306">
        <f t="shared" si="497"/>
        <v>197000000</v>
      </c>
      <c r="M555" s="274"/>
    </row>
    <row r="556" spans="1:13" s="160" customFormat="1" ht="15.75" hidden="1">
      <c r="A556" s="266" t="s">
        <v>684</v>
      </c>
      <c r="B556" s="319" t="s">
        <v>596</v>
      </c>
      <c r="C556" s="232">
        <v>563</v>
      </c>
      <c r="D556" s="216" t="s">
        <v>27</v>
      </c>
      <c r="E556" s="217">
        <v>386</v>
      </c>
      <c r="F556" s="218"/>
      <c r="G556" s="224">
        <f>G557</f>
        <v>0</v>
      </c>
      <c r="H556" s="224">
        <f>H557</f>
        <v>0</v>
      </c>
      <c r="I556" s="224">
        <f>I557</f>
        <v>0</v>
      </c>
      <c r="J556" s="224">
        <f>J557</f>
        <v>2114000</v>
      </c>
      <c r="K556" s="224">
        <f>K557</f>
        <v>0</v>
      </c>
      <c r="L556" s="310">
        <f t="shared" si="497"/>
        <v>2114000</v>
      </c>
      <c r="M556" s="274"/>
    </row>
    <row r="557" spans="1:13" s="160" customFormat="1" ht="45" hidden="1">
      <c r="A557" s="266" t="s">
        <v>684</v>
      </c>
      <c r="B557" s="320" t="s">
        <v>596</v>
      </c>
      <c r="C557" s="182">
        <v>563</v>
      </c>
      <c r="D557" s="154" t="s">
        <v>27</v>
      </c>
      <c r="E557" s="155">
        <v>3861</v>
      </c>
      <c r="F557" s="156" t="s">
        <v>282</v>
      </c>
      <c r="G557" s="159">
        <v>0</v>
      </c>
      <c r="H557" s="159"/>
      <c r="I557" s="254"/>
      <c r="J557" s="159">
        <v>2114000</v>
      </c>
      <c r="K557" s="254"/>
      <c r="L557" s="306">
        <f t="shared" si="497"/>
        <v>2114000</v>
      </c>
      <c r="M557" s="274"/>
    </row>
    <row r="558" spans="1:13" s="168" customFormat="1" ht="15.75" hidden="1">
      <c r="A558" s="266" t="s">
        <v>684</v>
      </c>
      <c r="B558" s="319" t="s">
        <v>596</v>
      </c>
      <c r="C558" s="232">
        <v>563</v>
      </c>
      <c r="D558" s="216" t="s">
        <v>18</v>
      </c>
      <c r="E558" s="217">
        <v>412</v>
      </c>
      <c r="F558" s="218"/>
      <c r="G558" s="219">
        <f t="shared" ref="G558" si="520">SUM(G559:G560)</f>
        <v>13181000</v>
      </c>
      <c r="H558" s="219">
        <f t="shared" ref="H558:J558" si="521">SUM(H559:H560)</f>
        <v>0</v>
      </c>
      <c r="I558" s="219">
        <f t="shared" ref="I558" si="522">SUM(I559:I560)</f>
        <v>0</v>
      </c>
      <c r="J558" s="219">
        <f t="shared" si="521"/>
        <v>1000</v>
      </c>
      <c r="K558" s="219">
        <f t="shared" ref="K558" si="523">SUM(K559:K560)</f>
        <v>0</v>
      </c>
      <c r="L558" s="303">
        <f t="shared" si="497"/>
        <v>13182000</v>
      </c>
      <c r="M558" s="275"/>
    </row>
    <row r="559" spans="1:13" s="160" customFormat="1" hidden="1">
      <c r="A559" s="266" t="s">
        <v>684</v>
      </c>
      <c r="B559" s="320" t="s">
        <v>596</v>
      </c>
      <c r="C559" s="182">
        <v>563</v>
      </c>
      <c r="D559" s="154" t="s">
        <v>25</v>
      </c>
      <c r="E559" s="155">
        <v>4126</v>
      </c>
      <c r="F559" s="156" t="s">
        <v>4</v>
      </c>
      <c r="G559" s="159">
        <v>11374000</v>
      </c>
      <c r="H559" s="159"/>
      <c r="I559" s="254"/>
      <c r="J559" s="159"/>
      <c r="K559" s="254"/>
      <c r="L559" s="306">
        <f t="shared" si="497"/>
        <v>11374000</v>
      </c>
      <c r="M559" s="274"/>
    </row>
    <row r="560" spans="1:13" s="160" customFormat="1" hidden="1">
      <c r="A560" s="266" t="s">
        <v>684</v>
      </c>
      <c r="B560" s="320" t="s">
        <v>596</v>
      </c>
      <c r="C560" s="182">
        <v>563</v>
      </c>
      <c r="D560" s="154" t="s">
        <v>18</v>
      </c>
      <c r="E560" s="155">
        <v>4126</v>
      </c>
      <c r="F560" s="156" t="s">
        <v>4</v>
      </c>
      <c r="G560" s="159">
        <v>1807000</v>
      </c>
      <c r="H560" s="159"/>
      <c r="I560" s="254"/>
      <c r="J560" s="159">
        <v>1000</v>
      </c>
      <c r="K560" s="254"/>
      <c r="L560" s="306">
        <f t="shared" si="497"/>
        <v>1808000</v>
      </c>
      <c r="M560" s="274"/>
    </row>
    <row r="561" spans="1:13" s="168" customFormat="1" ht="15.75" hidden="1">
      <c r="A561" s="266" t="s">
        <v>684</v>
      </c>
      <c r="B561" s="319" t="s">
        <v>596</v>
      </c>
      <c r="C561" s="232">
        <v>563</v>
      </c>
      <c r="D561" s="216" t="s">
        <v>18</v>
      </c>
      <c r="E561" s="217">
        <v>422</v>
      </c>
      <c r="F561" s="218"/>
      <c r="G561" s="219">
        <f>SUM(G562:G562)</f>
        <v>128000</v>
      </c>
      <c r="H561" s="219">
        <f>SUM(H562:H562)</f>
        <v>127000</v>
      </c>
      <c r="I561" s="219">
        <f>SUM(I562:I562)</f>
        <v>0</v>
      </c>
      <c r="J561" s="219">
        <f>SUM(J562:J562)</f>
        <v>0</v>
      </c>
      <c r="K561" s="219">
        <f>SUM(K562:K562)</f>
        <v>0</v>
      </c>
      <c r="L561" s="303">
        <f t="shared" si="497"/>
        <v>1000</v>
      </c>
      <c r="M561" s="275"/>
    </row>
    <row r="562" spans="1:13" s="160" customFormat="1" hidden="1">
      <c r="A562" s="266" t="s">
        <v>684</v>
      </c>
      <c r="B562" s="320" t="s">
        <v>596</v>
      </c>
      <c r="C562" s="182">
        <v>563</v>
      </c>
      <c r="D562" s="154" t="s">
        <v>18</v>
      </c>
      <c r="E562" s="155">
        <v>4221</v>
      </c>
      <c r="F562" s="156" t="s">
        <v>129</v>
      </c>
      <c r="G562" s="159">
        <v>128000</v>
      </c>
      <c r="H562" s="159">
        <v>127000</v>
      </c>
      <c r="I562" s="254"/>
      <c r="J562" s="159"/>
      <c r="K562" s="254"/>
      <c r="L562" s="306">
        <f t="shared" si="497"/>
        <v>1000</v>
      </c>
      <c r="M562" s="274"/>
    </row>
    <row r="563" spans="1:13" s="168" customFormat="1" ht="31.5" hidden="1">
      <c r="A563" s="266" t="s">
        <v>684</v>
      </c>
      <c r="B563" s="453" t="s">
        <v>646</v>
      </c>
      <c r="C563" s="454"/>
      <c r="D563" s="454"/>
      <c r="E563" s="454"/>
      <c r="F563" s="149" t="s">
        <v>647</v>
      </c>
      <c r="G563" s="150">
        <f>G564+G567+G570+G578+G580+G583+G585+G588+G592+G595+G604+G606+G614+G616+G621+G623+G626+G632+G637+G640+G644+G647+G656+G658+G661+G609+G611+G664+G666+G671+G635</f>
        <v>71953500</v>
      </c>
      <c r="H563" s="150">
        <f>H564+H567+H570+H578+H580+H583+H585+H588+H592+H595+H604+H606+H614+H616+H621+H623+H626+H632+H637+H640+H644+H647+H656+H658+H661+H609+H611+H664+H666+H671+H635</f>
        <v>68747500</v>
      </c>
      <c r="I563" s="150">
        <f>I564+I567+I570+I578+I580+I583+I585+I588+I592+I595+I604+I606+I614+I616+I621+I623+I626+I632+I637+I640+I644+I647+I656+I658+I661+I609+I611+I664+I666+I671+I635</f>
        <v>15319500</v>
      </c>
      <c r="J563" s="150">
        <f>J564+J567+J570+J578+J580+J583+J585+J588+J592+J595+J604+J606+J614+J616+J621+J623+J626+J632+J637+J640+J644+J647+J656+J658+J661+J609+J611+J664+J666+J671+J635</f>
        <v>64300</v>
      </c>
      <c r="K563" s="150">
        <f>K564+K567+K570+K578+K580+K583+K585+K588+K592+K595+K604+K606+K614+K616+K621+K623+K626+K632+K637+K640+K644+K647+K656+K658+K661+K609+K611+K664+K666+K671+K635</f>
        <v>4500</v>
      </c>
      <c r="L563" s="301">
        <f t="shared" si="497"/>
        <v>3270300</v>
      </c>
      <c r="M563" s="275"/>
    </row>
    <row r="564" spans="1:13" s="168" customFormat="1" ht="15.75" hidden="1">
      <c r="A564" s="266" t="s">
        <v>684</v>
      </c>
      <c r="B564" s="325" t="s">
        <v>646</v>
      </c>
      <c r="C564" s="233">
        <v>11</v>
      </c>
      <c r="D564" s="222" t="s">
        <v>18</v>
      </c>
      <c r="E564" s="223">
        <v>321</v>
      </c>
      <c r="F564" s="234"/>
      <c r="G564" s="219">
        <f>G565+G566</f>
        <v>60000</v>
      </c>
      <c r="H564" s="219">
        <f>H565+H566</f>
        <v>58000</v>
      </c>
      <c r="I564" s="219">
        <f>I565+I566</f>
        <v>58000</v>
      </c>
      <c r="J564" s="219">
        <f>J565+J566</f>
        <v>0</v>
      </c>
      <c r="K564" s="219">
        <f>K565+K566</f>
        <v>0</v>
      </c>
      <c r="L564" s="303">
        <f t="shared" si="497"/>
        <v>2000</v>
      </c>
      <c r="M564" s="275"/>
    </row>
    <row r="565" spans="1:13" s="168" customFormat="1" ht="15.75" hidden="1">
      <c r="A565" s="266" t="s">
        <v>684</v>
      </c>
      <c r="B565" s="324" t="s">
        <v>646</v>
      </c>
      <c r="C565" s="187">
        <v>11</v>
      </c>
      <c r="D565" s="164" t="s">
        <v>18</v>
      </c>
      <c r="E565" s="165">
        <v>3211</v>
      </c>
      <c r="F565" s="181" t="s">
        <v>110</v>
      </c>
      <c r="G565" s="159">
        <v>30000</v>
      </c>
      <c r="H565" s="159">
        <v>29000</v>
      </c>
      <c r="I565" s="157">
        <f t="shared" ref="I565:I566" si="524">H565</f>
        <v>29000</v>
      </c>
      <c r="J565" s="159"/>
      <c r="K565" s="157">
        <f t="shared" ref="K565:K566" si="525">J565</f>
        <v>0</v>
      </c>
      <c r="L565" s="306">
        <f t="shared" si="497"/>
        <v>1000</v>
      </c>
      <c r="M565" s="275"/>
    </row>
    <row r="566" spans="1:13" s="168" customFormat="1" ht="15.75" hidden="1">
      <c r="A566" s="266" t="s">
        <v>684</v>
      </c>
      <c r="B566" s="324" t="s">
        <v>646</v>
      </c>
      <c r="C566" s="187">
        <v>11</v>
      </c>
      <c r="D566" s="164" t="s">
        <v>18</v>
      </c>
      <c r="E566" s="165">
        <v>3213</v>
      </c>
      <c r="F566" s="181" t="s">
        <v>112</v>
      </c>
      <c r="G566" s="159">
        <v>30000</v>
      </c>
      <c r="H566" s="159">
        <v>29000</v>
      </c>
      <c r="I566" s="157">
        <f t="shared" si="524"/>
        <v>29000</v>
      </c>
      <c r="J566" s="159"/>
      <c r="K566" s="157">
        <f t="shared" si="525"/>
        <v>0</v>
      </c>
      <c r="L566" s="306">
        <f t="shared" si="497"/>
        <v>1000</v>
      </c>
      <c r="M566" s="275"/>
    </row>
    <row r="567" spans="1:13" s="168" customFormat="1" ht="15.75" hidden="1">
      <c r="A567" s="266" t="s">
        <v>684</v>
      </c>
      <c r="B567" s="325" t="s">
        <v>646</v>
      </c>
      <c r="C567" s="233">
        <v>11</v>
      </c>
      <c r="D567" s="222" t="s">
        <v>18</v>
      </c>
      <c r="E567" s="223">
        <v>322</v>
      </c>
      <c r="F567" s="234"/>
      <c r="G567" s="219">
        <f>G568+G569</f>
        <v>35000</v>
      </c>
      <c r="H567" s="219">
        <f>H568+H569</f>
        <v>33000</v>
      </c>
      <c r="I567" s="219">
        <f>I568+I569</f>
        <v>33000</v>
      </c>
      <c r="J567" s="219">
        <f>J568+J569</f>
        <v>0</v>
      </c>
      <c r="K567" s="219">
        <f>K568+K569</f>
        <v>0</v>
      </c>
      <c r="L567" s="303">
        <f t="shared" si="497"/>
        <v>2000</v>
      </c>
      <c r="M567" s="275"/>
    </row>
    <row r="568" spans="1:13" s="168" customFormat="1" ht="15.75" hidden="1">
      <c r="A568" s="266" t="s">
        <v>684</v>
      </c>
      <c r="B568" s="324" t="s">
        <v>646</v>
      </c>
      <c r="C568" s="187">
        <v>11</v>
      </c>
      <c r="D568" s="164" t="s">
        <v>18</v>
      </c>
      <c r="E568" s="165">
        <v>3221</v>
      </c>
      <c r="F568" s="181" t="s">
        <v>146</v>
      </c>
      <c r="G568" s="159">
        <v>10000</v>
      </c>
      <c r="H568" s="159">
        <v>9000</v>
      </c>
      <c r="I568" s="157">
        <f t="shared" ref="I568:I569" si="526">H568</f>
        <v>9000</v>
      </c>
      <c r="J568" s="159"/>
      <c r="K568" s="157">
        <f t="shared" ref="K568:K569" si="527">J568</f>
        <v>0</v>
      </c>
      <c r="L568" s="306">
        <f t="shared" si="497"/>
        <v>1000</v>
      </c>
      <c r="M568" s="275"/>
    </row>
    <row r="569" spans="1:13" s="168" customFormat="1" ht="15.75" hidden="1">
      <c r="A569" s="266" t="s">
        <v>684</v>
      </c>
      <c r="B569" s="324" t="s">
        <v>646</v>
      </c>
      <c r="C569" s="187">
        <v>11</v>
      </c>
      <c r="D569" s="164" t="s">
        <v>18</v>
      </c>
      <c r="E569" s="165">
        <v>3223</v>
      </c>
      <c r="F569" s="181" t="s">
        <v>115</v>
      </c>
      <c r="G569" s="159">
        <v>25000</v>
      </c>
      <c r="H569" s="159">
        <v>24000</v>
      </c>
      <c r="I569" s="157">
        <f t="shared" si="526"/>
        <v>24000</v>
      </c>
      <c r="J569" s="159"/>
      <c r="K569" s="157">
        <f t="shared" si="527"/>
        <v>0</v>
      </c>
      <c r="L569" s="306">
        <f t="shared" si="497"/>
        <v>1000</v>
      </c>
      <c r="M569" s="275"/>
    </row>
    <row r="570" spans="1:13" s="168" customFormat="1" ht="15.75" hidden="1">
      <c r="A570" s="266" t="s">
        <v>684</v>
      </c>
      <c r="B570" s="325" t="s">
        <v>646</v>
      </c>
      <c r="C570" s="233">
        <v>11</v>
      </c>
      <c r="D570" s="222" t="s">
        <v>18</v>
      </c>
      <c r="E570" s="223">
        <v>323</v>
      </c>
      <c r="F570" s="234"/>
      <c r="G570" s="219">
        <f>SUM(G571:G577)</f>
        <v>610000</v>
      </c>
      <c r="H570" s="219">
        <f>SUM(H571:H577)</f>
        <v>504000</v>
      </c>
      <c r="I570" s="219">
        <f>SUM(I571:I577)</f>
        <v>504000</v>
      </c>
      <c r="J570" s="219">
        <f>SUM(J571:J577)</f>
        <v>0</v>
      </c>
      <c r="K570" s="219">
        <f>SUM(K571:K577)</f>
        <v>0</v>
      </c>
      <c r="L570" s="303">
        <f t="shared" si="497"/>
        <v>106000</v>
      </c>
      <c r="M570" s="275"/>
    </row>
    <row r="571" spans="1:13" s="168" customFormat="1" ht="15.75" hidden="1">
      <c r="A571" s="266" t="s">
        <v>684</v>
      </c>
      <c r="B571" s="324" t="s">
        <v>646</v>
      </c>
      <c r="C571" s="187">
        <v>11</v>
      </c>
      <c r="D571" s="164" t="s">
        <v>18</v>
      </c>
      <c r="E571" s="165">
        <v>3231</v>
      </c>
      <c r="F571" s="181" t="s">
        <v>117</v>
      </c>
      <c r="G571" s="159">
        <v>10000</v>
      </c>
      <c r="H571" s="159">
        <v>9000</v>
      </c>
      <c r="I571" s="157">
        <f t="shared" ref="I571:I577" si="528">H571</f>
        <v>9000</v>
      </c>
      <c r="J571" s="159"/>
      <c r="K571" s="157">
        <f t="shared" ref="K571:K577" si="529">J571</f>
        <v>0</v>
      </c>
      <c r="L571" s="306">
        <f t="shared" si="497"/>
        <v>1000</v>
      </c>
      <c r="M571" s="275"/>
    </row>
    <row r="572" spans="1:13" s="168" customFormat="1" ht="15.75" hidden="1">
      <c r="A572" s="266" t="s">
        <v>684</v>
      </c>
      <c r="B572" s="324" t="s">
        <v>646</v>
      </c>
      <c r="C572" s="187">
        <v>11</v>
      </c>
      <c r="D572" s="164" t="s">
        <v>18</v>
      </c>
      <c r="E572" s="165">
        <v>3233</v>
      </c>
      <c r="F572" s="181" t="s">
        <v>119</v>
      </c>
      <c r="G572" s="159">
        <v>20000</v>
      </c>
      <c r="H572" s="159">
        <v>19000</v>
      </c>
      <c r="I572" s="157">
        <f t="shared" si="528"/>
        <v>19000</v>
      </c>
      <c r="J572" s="159"/>
      <c r="K572" s="157">
        <f t="shared" si="529"/>
        <v>0</v>
      </c>
      <c r="L572" s="306">
        <f t="shared" si="497"/>
        <v>1000</v>
      </c>
      <c r="M572" s="275"/>
    </row>
    <row r="573" spans="1:13" s="168" customFormat="1" ht="15.75" hidden="1">
      <c r="A573" s="266" t="s">
        <v>684</v>
      </c>
      <c r="B573" s="324" t="s">
        <v>646</v>
      </c>
      <c r="C573" s="187">
        <v>11</v>
      </c>
      <c r="D573" s="164" t="s">
        <v>18</v>
      </c>
      <c r="E573" s="165">
        <v>3234</v>
      </c>
      <c r="F573" s="181" t="s">
        <v>120</v>
      </c>
      <c r="G573" s="159">
        <v>10000</v>
      </c>
      <c r="H573" s="159">
        <v>9000</v>
      </c>
      <c r="I573" s="157">
        <f t="shared" si="528"/>
        <v>9000</v>
      </c>
      <c r="J573" s="159"/>
      <c r="K573" s="157">
        <f t="shared" si="529"/>
        <v>0</v>
      </c>
      <c r="L573" s="306">
        <f t="shared" si="497"/>
        <v>1000</v>
      </c>
      <c r="M573" s="275"/>
    </row>
    <row r="574" spans="1:13" s="168" customFormat="1" ht="15.75" hidden="1">
      <c r="A574" s="266" t="s">
        <v>684</v>
      </c>
      <c r="B574" s="324" t="s">
        <v>646</v>
      </c>
      <c r="C574" s="187">
        <v>11</v>
      </c>
      <c r="D574" s="164" t="s">
        <v>18</v>
      </c>
      <c r="E574" s="165">
        <v>3235</v>
      </c>
      <c r="F574" s="181" t="s">
        <v>42</v>
      </c>
      <c r="G574" s="159">
        <v>20000</v>
      </c>
      <c r="H574" s="159">
        <v>19000</v>
      </c>
      <c r="I574" s="157">
        <f t="shared" si="528"/>
        <v>19000</v>
      </c>
      <c r="J574" s="159"/>
      <c r="K574" s="157">
        <f t="shared" si="529"/>
        <v>0</v>
      </c>
      <c r="L574" s="306">
        <f t="shared" si="497"/>
        <v>1000</v>
      </c>
      <c r="M574" s="275"/>
    </row>
    <row r="575" spans="1:13" s="168" customFormat="1" ht="15.75" hidden="1">
      <c r="A575" s="266" t="s">
        <v>684</v>
      </c>
      <c r="B575" s="324" t="s">
        <v>646</v>
      </c>
      <c r="C575" s="187">
        <v>11</v>
      </c>
      <c r="D575" s="164" t="s">
        <v>18</v>
      </c>
      <c r="E575" s="165">
        <v>3237</v>
      </c>
      <c r="F575" s="181" t="s">
        <v>36</v>
      </c>
      <c r="G575" s="159">
        <v>500000</v>
      </c>
      <c r="H575" s="159">
        <v>400000</v>
      </c>
      <c r="I575" s="157">
        <f t="shared" si="528"/>
        <v>400000</v>
      </c>
      <c r="J575" s="159"/>
      <c r="K575" s="157">
        <f t="shared" si="529"/>
        <v>0</v>
      </c>
      <c r="L575" s="306">
        <f t="shared" si="497"/>
        <v>100000</v>
      </c>
      <c r="M575" s="275"/>
    </row>
    <row r="576" spans="1:13" s="168" customFormat="1" ht="15.75" hidden="1">
      <c r="A576" s="266" t="s">
        <v>684</v>
      </c>
      <c r="B576" s="324" t="s">
        <v>646</v>
      </c>
      <c r="C576" s="187">
        <v>11</v>
      </c>
      <c r="D576" s="164" t="s">
        <v>18</v>
      </c>
      <c r="E576" s="165">
        <v>3238</v>
      </c>
      <c r="F576" s="181" t="s">
        <v>122</v>
      </c>
      <c r="G576" s="159">
        <v>30000</v>
      </c>
      <c r="H576" s="159">
        <v>29000</v>
      </c>
      <c r="I576" s="157">
        <f t="shared" si="528"/>
        <v>29000</v>
      </c>
      <c r="J576" s="159"/>
      <c r="K576" s="157">
        <f t="shared" si="529"/>
        <v>0</v>
      </c>
      <c r="L576" s="306">
        <f t="shared" si="497"/>
        <v>1000</v>
      </c>
      <c r="M576" s="275"/>
    </row>
    <row r="577" spans="1:13" s="168" customFormat="1" ht="15.75" hidden="1">
      <c r="A577" s="266" t="s">
        <v>684</v>
      </c>
      <c r="B577" s="324" t="s">
        <v>646</v>
      </c>
      <c r="C577" s="187">
        <v>11</v>
      </c>
      <c r="D577" s="164" t="s">
        <v>18</v>
      </c>
      <c r="E577" s="165">
        <v>3239</v>
      </c>
      <c r="F577" s="181" t="s">
        <v>41</v>
      </c>
      <c r="G577" s="159">
        <v>20000</v>
      </c>
      <c r="H577" s="159">
        <v>19000</v>
      </c>
      <c r="I577" s="157">
        <f t="shared" si="528"/>
        <v>19000</v>
      </c>
      <c r="J577" s="159"/>
      <c r="K577" s="157">
        <f t="shared" si="529"/>
        <v>0</v>
      </c>
      <c r="L577" s="306">
        <f t="shared" si="497"/>
        <v>1000</v>
      </c>
      <c r="M577" s="275"/>
    </row>
    <row r="578" spans="1:13" s="168" customFormat="1" ht="15.75" hidden="1">
      <c r="A578" s="266" t="s">
        <v>684</v>
      </c>
      <c r="B578" s="325" t="s">
        <v>646</v>
      </c>
      <c r="C578" s="233">
        <v>11</v>
      </c>
      <c r="D578" s="222" t="s">
        <v>18</v>
      </c>
      <c r="E578" s="223">
        <v>329</v>
      </c>
      <c r="F578" s="234"/>
      <c r="G578" s="219">
        <f>G579</f>
        <v>20000</v>
      </c>
      <c r="H578" s="219">
        <f>H579</f>
        <v>19000</v>
      </c>
      <c r="I578" s="219">
        <f>I579</f>
        <v>19000</v>
      </c>
      <c r="J578" s="219">
        <f>J579</f>
        <v>0</v>
      </c>
      <c r="K578" s="219">
        <f>K579</f>
        <v>0</v>
      </c>
      <c r="L578" s="303">
        <f t="shared" si="497"/>
        <v>1000</v>
      </c>
      <c r="M578" s="275"/>
    </row>
    <row r="579" spans="1:13" s="168" customFormat="1" ht="15.75" hidden="1">
      <c r="A579" s="266" t="s">
        <v>684</v>
      </c>
      <c r="B579" s="324" t="s">
        <v>646</v>
      </c>
      <c r="C579" s="187">
        <v>11</v>
      </c>
      <c r="D579" s="164" t="s">
        <v>18</v>
      </c>
      <c r="E579" s="165">
        <v>3293</v>
      </c>
      <c r="F579" s="181" t="s">
        <v>124</v>
      </c>
      <c r="G579" s="161">
        <v>20000</v>
      </c>
      <c r="H579" s="161">
        <v>19000</v>
      </c>
      <c r="I579" s="157">
        <f>H579</f>
        <v>19000</v>
      </c>
      <c r="J579" s="161"/>
      <c r="K579" s="157">
        <f>J579</f>
        <v>0</v>
      </c>
      <c r="L579" s="307">
        <f t="shared" ref="L579:L642" si="530">G579-H579+J579</f>
        <v>1000</v>
      </c>
      <c r="M579" s="275"/>
    </row>
    <row r="580" spans="1:13" s="160" customFormat="1" ht="15.75" hidden="1">
      <c r="A580" s="266" t="s">
        <v>684</v>
      </c>
      <c r="B580" s="325" t="s">
        <v>646</v>
      </c>
      <c r="C580" s="233">
        <v>12</v>
      </c>
      <c r="D580" s="222" t="s">
        <v>18</v>
      </c>
      <c r="E580" s="223">
        <v>311</v>
      </c>
      <c r="F580" s="234"/>
      <c r="G580" s="219">
        <f>G581+G582</f>
        <v>487000</v>
      </c>
      <c r="H580" s="219">
        <f>H581+H582</f>
        <v>485000</v>
      </c>
      <c r="I580" s="219">
        <f>I581+I582</f>
        <v>485000</v>
      </c>
      <c r="J580" s="219">
        <f>J581+J582</f>
        <v>0</v>
      </c>
      <c r="K580" s="219">
        <f>K581+K582</f>
        <v>0</v>
      </c>
      <c r="L580" s="303">
        <f t="shared" si="530"/>
        <v>2000</v>
      </c>
      <c r="M580" s="274"/>
    </row>
    <row r="581" spans="1:13" s="160" customFormat="1" hidden="1">
      <c r="A581" s="266" t="s">
        <v>684</v>
      </c>
      <c r="B581" s="324" t="s">
        <v>646</v>
      </c>
      <c r="C581" s="187">
        <v>12</v>
      </c>
      <c r="D581" s="164" t="s">
        <v>18</v>
      </c>
      <c r="E581" s="165">
        <v>3111</v>
      </c>
      <c r="F581" s="181" t="s">
        <v>19</v>
      </c>
      <c r="G581" s="159">
        <v>485000</v>
      </c>
      <c r="H581" s="159">
        <v>484000</v>
      </c>
      <c r="I581" s="157">
        <f t="shared" ref="I581:I582" si="531">H581</f>
        <v>484000</v>
      </c>
      <c r="J581" s="159"/>
      <c r="K581" s="157">
        <f t="shared" ref="K581:K582" si="532">J581</f>
        <v>0</v>
      </c>
      <c r="L581" s="306">
        <f t="shared" si="530"/>
        <v>1000</v>
      </c>
      <c r="M581" s="274"/>
    </row>
    <row r="582" spans="1:13" s="160" customFormat="1" hidden="1">
      <c r="A582" s="266" t="s">
        <v>684</v>
      </c>
      <c r="B582" s="324" t="s">
        <v>646</v>
      </c>
      <c r="C582" s="187">
        <v>12</v>
      </c>
      <c r="D582" s="164" t="s">
        <v>18</v>
      </c>
      <c r="E582" s="165">
        <v>3113</v>
      </c>
      <c r="F582" s="181" t="s">
        <v>20</v>
      </c>
      <c r="G582" s="159">
        <v>2000</v>
      </c>
      <c r="H582" s="159">
        <v>1000</v>
      </c>
      <c r="I582" s="157">
        <f t="shared" si="531"/>
        <v>1000</v>
      </c>
      <c r="J582" s="159"/>
      <c r="K582" s="157">
        <f t="shared" si="532"/>
        <v>0</v>
      </c>
      <c r="L582" s="306">
        <f t="shared" si="530"/>
        <v>1000</v>
      </c>
      <c r="M582" s="274"/>
    </row>
    <row r="583" spans="1:13" s="160" customFormat="1" ht="15.75" hidden="1">
      <c r="A583" s="266" t="s">
        <v>684</v>
      </c>
      <c r="B583" s="325" t="s">
        <v>646</v>
      </c>
      <c r="C583" s="233">
        <v>12</v>
      </c>
      <c r="D583" s="222" t="s">
        <v>18</v>
      </c>
      <c r="E583" s="223">
        <v>312</v>
      </c>
      <c r="F583" s="234"/>
      <c r="G583" s="224">
        <f>G584</f>
        <v>30000</v>
      </c>
      <c r="H583" s="224">
        <f>H584</f>
        <v>17000</v>
      </c>
      <c r="I583" s="224">
        <f>I584</f>
        <v>17000</v>
      </c>
      <c r="J583" s="224">
        <f>J584</f>
        <v>0</v>
      </c>
      <c r="K583" s="224">
        <f>K584</f>
        <v>0</v>
      </c>
      <c r="L583" s="310">
        <f t="shared" si="530"/>
        <v>13000</v>
      </c>
      <c r="M583" s="274"/>
    </row>
    <row r="584" spans="1:13" s="160" customFormat="1" hidden="1">
      <c r="A584" s="266" t="s">
        <v>684</v>
      </c>
      <c r="B584" s="324" t="s">
        <v>646</v>
      </c>
      <c r="C584" s="187">
        <v>12</v>
      </c>
      <c r="D584" s="164" t="s">
        <v>18</v>
      </c>
      <c r="E584" s="165">
        <v>3121</v>
      </c>
      <c r="F584" s="156" t="s">
        <v>138</v>
      </c>
      <c r="G584" s="159">
        <v>30000</v>
      </c>
      <c r="H584" s="159">
        <v>17000</v>
      </c>
      <c r="I584" s="157">
        <f>H584</f>
        <v>17000</v>
      </c>
      <c r="J584" s="159"/>
      <c r="K584" s="157">
        <f>J584</f>
        <v>0</v>
      </c>
      <c r="L584" s="306">
        <f t="shared" si="530"/>
        <v>13000</v>
      </c>
      <c r="M584" s="274"/>
    </row>
    <row r="585" spans="1:13" s="160" customFormat="1" ht="15.75" hidden="1">
      <c r="A585" s="266" t="s">
        <v>684</v>
      </c>
      <c r="B585" s="325" t="s">
        <v>646</v>
      </c>
      <c r="C585" s="233">
        <v>12</v>
      </c>
      <c r="D585" s="222" t="s">
        <v>18</v>
      </c>
      <c r="E585" s="223">
        <v>313</v>
      </c>
      <c r="F585" s="234"/>
      <c r="G585" s="219">
        <f>G586+G587</f>
        <v>90000</v>
      </c>
      <c r="H585" s="219">
        <f>H586+H587</f>
        <v>88000</v>
      </c>
      <c r="I585" s="219">
        <f>I586+I587</f>
        <v>88000</v>
      </c>
      <c r="J585" s="219">
        <f>J586+J587</f>
        <v>0</v>
      </c>
      <c r="K585" s="219">
        <f>K586+K587</f>
        <v>0</v>
      </c>
      <c r="L585" s="303">
        <f t="shared" si="530"/>
        <v>2000</v>
      </c>
      <c r="M585" s="274"/>
    </row>
    <row r="586" spans="1:13" s="160" customFormat="1" ht="30" hidden="1">
      <c r="A586" s="266" t="s">
        <v>684</v>
      </c>
      <c r="B586" s="324" t="s">
        <v>646</v>
      </c>
      <c r="C586" s="187">
        <v>12</v>
      </c>
      <c r="D586" s="164" t="s">
        <v>18</v>
      </c>
      <c r="E586" s="165">
        <v>3132</v>
      </c>
      <c r="F586" s="181" t="s">
        <v>280</v>
      </c>
      <c r="G586" s="159">
        <v>80000</v>
      </c>
      <c r="H586" s="159">
        <v>79000</v>
      </c>
      <c r="I586" s="157">
        <f t="shared" ref="I586:I587" si="533">H586</f>
        <v>79000</v>
      </c>
      <c r="J586" s="159"/>
      <c r="K586" s="157">
        <f t="shared" ref="K586:K587" si="534">J586</f>
        <v>0</v>
      </c>
      <c r="L586" s="306">
        <f t="shared" si="530"/>
        <v>1000</v>
      </c>
      <c r="M586" s="274"/>
    </row>
    <row r="587" spans="1:13" s="160" customFormat="1" ht="30" hidden="1">
      <c r="A587" s="266" t="s">
        <v>684</v>
      </c>
      <c r="B587" s="324" t="s">
        <v>646</v>
      </c>
      <c r="C587" s="187">
        <v>12</v>
      </c>
      <c r="D587" s="164" t="s">
        <v>18</v>
      </c>
      <c r="E587" s="165">
        <v>3133</v>
      </c>
      <c r="F587" s="181" t="s">
        <v>258</v>
      </c>
      <c r="G587" s="159">
        <v>10000</v>
      </c>
      <c r="H587" s="159">
        <v>9000</v>
      </c>
      <c r="I587" s="157">
        <f t="shared" si="533"/>
        <v>9000</v>
      </c>
      <c r="J587" s="159"/>
      <c r="K587" s="157">
        <f t="shared" si="534"/>
        <v>0</v>
      </c>
      <c r="L587" s="306">
        <f t="shared" si="530"/>
        <v>1000</v>
      </c>
      <c r="M587" s="274"/>
    </row>
    <row r="588" spans="1:13" s="160" customFormat="1" ht="15.75" hidden="1">
      <c r="A588" s="266" t="s">
        <v>684</v>
      </c>
      <c r="B588" s="325" t="s">
        <v>646</v>
      </c>
      <c r="C588" s="233">
        <v>12</v>
      </c>
      <c r="D588" s="222" t="s">
        <v>18</v>
      </c>
      <c r="E588" s="223">
        <v>321</v>
      </c>
      <c r="F588" s="234"/>
      <c r="G588" s="219">
        <f>G589+G590+G591</f>
        <v>227000</v>
      </c>
      <c r="H588" s="219">
        <f>H589+H590+H591</f>
        <v>194000</v>
      </c>
      <c r="I588" s="219">
        <f>I589+I590+I591</f>
        <v>194000</v>
      </c>
      <c r="J588" s="219">
        <f>J589+J590+J591</f>
        <v>0</v>
      </c>
      <c r="K588" s="219">
        <f>K589+K590+K591</f>
        <v>0</v>
      </c>
      <c r="L588" s="303">
        <f t="shared" si="530"/>
        <v>33000</v>
      </c>
      <c r="M588" s="274"/>
    </row>
    <row r="589" spans="1:13" s="160" customFormat="1" hidden="1">
      <c r="A589" s="266" t="s">
        <v>684</v>
      </c>
      <c r="B589" s="324" t="s">
        <v>646</v>
      </c>
      <c r="C589" s="187">
        <v>12</v>
      </c>
      <c r="D589" s="164" t="s">
        <v>18</v>
      </c>
      <c r="E589" s="165">
        <v>3211</v>
      </c>
      <c r="F589" s="181" t="s">
        <v>110</v>
      </c>
      <c r="G589" s="159">
        <v>87000</v>
      </c>
      <c r="H589" s="159">
        <v>70000</v>
      </c>
      <c r="I589" s="157">
        <f t="shared" ref="I589:I591" si="535">H589</f>
        <v>70000</v>
      </c>
      <c r="J589" s="159"/>
      <c r="K589" s="157">
        <f t="shared" ref="K589:K591" si="536">J589</f>
        <v>0</v>
      </c>
      <c r="L589" s="306">
        <f t="shared" si="530"/>
        <v>17000</v>
      </c>
      <c r="M589" s="274"/>
    </row>
    <row r="590" spans="1:13" s="160" customFormat="1" ht="30" hidden="1">
      <c r="A590" s="266" t="s">
        <v>684</v>
      </c>
      <c r="B590" s="324" t="s">
        <v>646</v>
      </c>
      <c r="C590" s="187">
        <v>12</v>
      </c>
      <c r="D590" s="164" t="s">
        <v>18</v>
      </c>
      <c r="E590" s="165">
        <v>3212</v>
      </c>
      <c r="F590" s="181" t="s">
        <v>111</v>
      </c>
      <c r="G590" s="159">
        <v>15000</v>
      </c>
      <c r="H590" s="159">
        <v>14000</v>
      </c>
      <c r="I590" s="157">
        <f t="shared" si="535"/>
        <v>14000</v>
      </c>
      <c r="J590" s="159"/>
      <c r="K590" s="157">
        <f t="shared" si="536"/>
        <v>0</v>
      </c>
      <c r="L590" s="306">
        <f t="shared" si="530"/>
        <v>1000</v>
      </c>
      <c r="M590" s="274"/>
    </row>
    <row r="591" spans="1:13" s="160" customFormat="1" hidden="1">
      <c r="A591" s="266" t="s">
        <v>684</v>
      </c>
      <c r="B591" s="324" t="s">
        <v>646</v>
      </c>
      <c r="C591" s="187">
        <v>12</v>
      </c>
      <c r="D591" s="164" t="s">
        <v>18</v>
      </c>
      <c r="E591" s="165">
        <v>3213</v>
      </c>
      <c r="F591" s="181" t="s">
        <v>112</v>
      </c>
      <c r="G591" s="159">
        <v>125000</v>
      </c>
      <c r="H591" s="159">
        <v>110000</v>
      </c>
      <c r="I591" s="157">
        <f t="shared" si="535"/>
        <v>110000</v>
      </c>
      <c r="J591" s="159"/>
      <c r="K591" s="157">
        <f t="shared" si="536"/>
        <v>0</v>
      </c>
      <c r="L591" s="306">
        <f t="shared" si="530"/>
        <v>15000</v>
      </c>
      <c r="M591" s="274"/>
    </row>
    <row r="592" spans="1:13" s="160" customFormat="1" ht="15.75" hidden="1">
      <c r="A592" s="266" t="s">
        <v>684</v>
      </c>
      <c r="B592" s="325" t="s">
        <v>646</v>
      </c>
      <c r="C592" s="233">
        <v>12</v>
      </c>
      <c r="D592" s="222" t="s">
        <v>18</v>
      </c>
      <c r="E592" s="223">
        <v>322</v>
      </c>
      <c r="F592" s="234"/>
      <c r="G592" s="219">
        <f>G593+G594</f>
        <v>25000</v>
      </c>
      <c r="H592" s="219">
        <f>H593+H594</f>
        <v>23000</v>
      </c>
      <c r="I592" s="219">
        <f>I593+I594</f>
        <v>23000</v>
      </c>
      <c r="J592" s="219">
        <f>J593+J594</f>
        <v>0</v>
      </c>
      <c r="K592" s="219">
        <f>K593+K594</f>
        <v>0</v>
      </c>
      <c r="L592" s="303">
        <f t="shared" si="530"/>
        <v>2000</v>
      </c>
      <c r="M592" s="274"/>
    </row>
    <row r="593" spans="1:13" s="160" customFormat="1" hidden="1">
      <c r="A593" s="266" t="s">
        <v>684</v>
      </c>
      <c r="B593" s="324" t="s">
        <v>646</v>
      </c>
      <c r="C593" s="187">
        <v>12</v>
      </c>
      <c r="D593" s="164" t="s">
        <v>18</v>
      </c>
      <c r="E593" s="165">
        <v>3221</v>
      </c>
      <c r="F593" s="181" t="s">
        <v>146</v>
      </c>
      <c r="G593" s="159">
        <v>12000</v>
      </c>
      <c r="H593" s="159">
        <v>11000</v>
      </c>
      <c r="I593" s="157">
        <f t="shared" ref="I593:I594" si="537">H593</f>
        <v>11000</v>
      </c>
      <c r="J593" s="159"/>
      <c r="K593" s="157">
        <f t="shared" ref="K593:K594" si="538">J593</f>
        <v>0</v>
      </c>
      <c r="L593" s="306">
        <f t="shared" si="530"/>
        <v>1000</v>
      </c>
      <c r="M593" s="274"/>
    </row>
    <row r="594" spans="1:13" s="160" customFormat="1" hidden="1">
      <c r="A594" s="266" t="s">
        <v>684</v>
      </c>
      <c r="B594" s="324" t="s">
        <v>646</v>
      </c>
      <c r="C594" s="187">
        <v>12</v>
      </c>
      <c r="D594" s="164" t="s">
        <v>18</v>
      </c>
      <c r="E594" s="165">
        <v>3223</v>
      </c>
      <c r="F594" s="181" t="s">
        <v>115</v>
      </c>
      <c r="G594" s="159">
        <v>13000</v>
      </c>
      <c r="H594" s="159">
        <v>12000</v>
      </c>
      <c r="I594" s="157">
        <f t="shared" si="537"/>
        <v>12000</v>
      </c>
      <c r="J594" s="159"/>
      <c r="K594" s="157">
        <f t="shared" si="538"/>
        <v>0</v>
      </c>
      <c r="L594" s="306">
        <f t="shared" si="530"/>
        <v>1000</v>
      </c>
      <c r="M594" s="274"/>
    </row>
    <row r="595" spans="1:13" s="160" customFormat="1" ht="15.75" hidden="1">
      <c r="A595" s="266" t="s">
        <v>684</v>
      </c>
      <c r="B595" s="325" t="s">
        <v>646</v>
      </c>
      <c r="C595" s="233">
        <v>12</v>
      </c>
      <c r="D595" s="222" t="s">
        <v>18</v>
      </c>
      <c r="E595" s="223">
        <v>323</v>
      </c>
      <c r="F595" s="234"/>
      <c r="G595" s="219">
        <f>SUM(G596:G603)</f>
        <v>2684500</v>
      </c>
      <c r="H595" s="219">
        <f>SUM(H596:H603)</f>
        <v>2333500</v>
      </c>
      <c r="I595" s="219">
        <f>SUM(I596:I603)</f>
        <v>2333500</v>
      </c>
      <c r="J595" s="219">
        <f>SUM(J596:J603)</f>
        <v>0</v>
      </c>
      <c r="K595" s="219">
        <f>SUM(K596:K603)</f>
        <v>0</v>
      </c>
      <c r="L595" s="303">
        <f t="shared" si="530"/>
        <v>351000</v>
      </c>
      <c r="M595" s="274"/>
    </row>
    <row r="596" spans="1:13" s="160" customFormat="1" hidden="1">
      <c r="A596" s="266" t="s">
        <v>684</v>
      </c>
      <c r="B596" s="324" t="s">
        <v>646</v>
      </c>
      <c r="C596" s="187">
        <v>12</v>
      </c>
      <c r="D596" s="164" t="s">
        <v>18</v>
      </c>
      <c r="E596" s="165">
        <v>3231</v>
      </c>
      <c r="F596" s="181" t="s">
        <v>117</v>
      </c>
      <c r="G596" s="159">
        <v>9000</v>
      </c>
      <c r="H596" s="159">
        <v>8000</v>
      </c>
      <c r="I596" s="157">
        <f t="shared" ref="I596:I603" si="539">H596</f>
        <v>8000</v>
      </c>
      <c r="J596" s="159"/>
      <c r="K596" s="157">
        <f t="shared" ref="K596:K603" si="540">J596</f>
        <v>0</v>
      </c>
      <c r="L596" s="306">
        <f t="shared" si="530"/>
        <v>1000</v>
      </c>
      <c r="M596" s="274"/>
    </row>
    <row r="597" spans="1:13" s="160" customFormat="1" hidden="1">
      <c r="A597" s="266" t="s">
        <v>684</v>
      </c>
      <c r="B597" s="324" t="s">
        <v>646</v>
      </c>
      <c r="C597" s="187">
        <v>12</v>
      </c>
      <c r="D597" s="164" t="s">
        <v>18</v>
      </c>
      <c r="E597" s="165">
        <v>3232</v>
      </c>
      <c r="F597" s="181" t="s">
        <v>118</v>
      </c>
      <c r="G597" s="159">
        <v>242000</v>
      </c>
      <c r="H597" s="159">
        <v>100000</v>
      </c>
      <c r="I597" s="157">
        <f t="shared" si="539"/>
        <v>100000</v>
      </c>
      <c r="J597" s="159"/>
      <c r="K597" s="157">
        <f t="shared" si="540"/>
        <v>0</v>
      </c>
      <c r="L597" s="306">
        <f t="shared" si="530"/>
        <v>142000</v>
      </c>
      <c r="M597" s="274"/>
    </row>
    <row r="598" spans="1:13" s="160" customFormat="1" hidden="1">
      <c r="A598" s="266" t="s">
        <v>684</v>
      </c>
      <c r="B598" s="324" t="s">
        <v>646</v>
      </c>
      <c r="C598" s="187">
        <v>12</v>
      </c>
      <c r="D598" s="164" t="s">
        <v>18</v>
      </c>
      <c r="E598" s="165">
        <v>3233</v>
      </c>
      <c r="F598" s="181" t="s">
        <v>119</v>
      </c>
      <c r="G598" s="159">
        <v>38000</v>
      </c>
      <c r="H598" s="159">
        <v>20000</v>
      </c>
      <c r="I598" s="157">
        <f t="shared" si="539"/>
        <v>20000</v>
      </c>
      <c r="J598" s="159"/>
      <c r="K598" s="157">
        <f t="shared" si="540"/>
        <v>0</v>
      </c>
      <c r="L598" s="306">
        <f t="shared" si="530"/>
        <v>18000</v>
      </c>
      <c r="M598" s="274"/>
    </row>
    <row r="599" spans="1:13" s="160" customFormat="1" hidden="1">
      <c r="A599" s="266" t="s">
        <v>684</v>
      </c>
      <c r="B599" s="324" t="s">
        <v>646</v>
      </c>
      <c r="C599" s="187">
        <v>12</v>
      </c>
      <c r="D599" s="164" t="s">
        <v>18</v>
      </c>
      <c r="E599" s="165">
        <v>3234</v>
      </c>
      <c r="F599" s="181" t="s">
        <v>120</v>
      </c>
      <c r="G599" s="159">
        <v>3000</v>
      </c>
      <c r="H599" s="159">
        <v>1000</v>
      </c>
      <c r="I599" s="157">
        <f t="shared" si="539"/>
        <v>1000</v>
      </c>
      <c r="J599" s="159"/>
      <c r="K599" s="157">
        <f t="shared" si="540"/>
        <v>0</v>
      </c>
      <c r="L599" s="306">
        <f t="shared" si="530"/>
        <v>2000</v>
      </c>
      <c r="M599" s="274"/>
    </row>
    <row r="600" spans="1:13" s="160" customFormat="1" hidden="1">
      <c r="A600" s="266" t="s">
        <v>684</v>
      </c>
      <c r="B600" s="324" t="s">
        <v>646</v>
      </c>
      <c r="C600" s="187">
        <v>12</v>
      </c>
      <c r="D600" s="164" t="s">
        <v>18</v>
      </c>
      <c r="E600" s="165">
        <v>3235</v>
      </c>
      <c r="F600" s="181" t="s">
        <v>42</v>
      </c>
      <c r="G600" s="159">
        <v>16500</v>
      </c>
      <c r="H600" s="159">
        <v>4500</v>
      </c>
      <c r="I600" s="157">
        <f t="shared" si="539"/>
        <v>4500</v>
      </c>
      <c r="J600" s="159"/>
      <c r="K600" s="157">
        <f t="shared" si="540"/>
        <v>0</v>
      </c>
      <c r="L600" s="306">
        <f t="shared" si="530"/>
        <v>12000</v>
      </c>
      <c r="M600" s="274"/>
    </row>
    <row r="601" spans="1:13" s="160" customFormat="1" hidden="1">
      <c r="A601" s="266" t="s">
        <v>684</v>
      </c>
      <c r="B601" s="324" t="s">
        <v>646</v>
      </c>
      <c r="C601" s="187">
        <v>12</v>
      </c>
      <c r="D601" s="164" t="s">
        <v>18</v>
      </c>
      <c r="E601" s="165">
        <v>3237</v>
      </c>
      <c r="F601" s="181" t="s">
        <v>36</v>
      </c>
      <c r="G601" s="159">
        <v>2255000</v>
      </c>
      <c r="H601" s="159">
        <v>2100000</v>
      </c>
      <c r="I601" s="157">
        <f t="shared" si="539"/>
        <v>2100000</v>
      </c>
      <c r="J601" s="159"/>
      <c r="K601" s="157">
        <f t="shared" si="540"/>
        <v>0</v>
      </c>
      <c r="L601" s="306">
        <f t="shared" si="530"/>
        <v>155000</v>
      </c>
      <c r="M601" s="274"/>
    </row>
    <row r="602" spans="1:13" s="160" customFormat="1" hidden="1">
      <c r="A602" s="266" t="s">
        <v>684</v>
      </c>
      <c r="B602" s="324" t="s">
        <v>646</v>
      </c>
      <c r="C602" s="187">
        <v>12</v>
      </c>
      <c r="D602" s="164" t="s">
        <v>18</v>
      </c>
      <c r="E602" s="165">
        <v>3238</v>
      </c>
      <c r="F602" s="181" t="s">
        <v>122</v>
      </c>
      <c r="G602" s="159">
        <v>87000</v>
      </c>
      <c r="H602" s="159">
        <v>80000</v>
      </c>
      <c r="I602" s="157">
        <f t="shared" si="539"/>
        <v>80000</v>
      </c>
      <c r="J602" s="159"/>
      <c r="K602" s="157">
        <f t="shared" si="540"/>
        <v>0</v>
      </c>
      <c r="L602" s="306">
        <f t="shared" si="530"/>
        <v>7000</v>
      </c>
      <c r="M602" s="274"/>
    </row>
    <row r="603" spans="1:13" s="160" customFormat="1" hidden="1">
      <c r="A603" s="266" t="s">
        <v>684</v>
      </c>
      <c r="B603" s="324" t="s">
        <v>646</v>
      </c>
      <c r="C603" s="187">
        <v>12</v>
      </c>
      <c r="D603" s="164" t="s">
        <v>18</v>
      </c>
      <c r="E603" s="165">
        <v>3239</v>
      </c>
      <c r="F603" s="181" t="s">
        <v>41</v>
      </c>
      <c r="G603" s="159">
        <v>34000</v>
      </c>
      <c r="H603" s="159">
        <v>20000</v>
      </c>
      <c r="I603" s="157">
        <f t="shared" si="539"/>
        <v>20000</v>
      </c>
      <c r="J603" s="159"/>
      <c r="K603" s="157">
        <f t="shared" si="540"/>
        <v>0</v>
      </c>
      <c r="L603" s="306">
        <f t="shared" si="530"/>
        <v>14000</v>
      </c>
      <c r="M603" s="274"/>
    </row>
    <row r="604" spans="1:13" s="160" customFormat="1" ht="15.75" hidden="1">
      <c r="A604" s="266" t="s">
        <v>684</v>
      </c>
      <c r="B604" s="325" t="s">
        <v>646</v>
      </c>
      <c r="C604" s="233">
        <v>12</v>
      </c>
      <c r="D604" s="222" t="s">
        <v>18</v>
      </c>
      <c r="E604" s="223">
        <v>329</v>
      </c>
      <c r="F604" s="234"/>
      <c r="G604" s="219">
        <f>G605</f>
        <v>26000</v>
      </c>
      <c r="H604" s="219">
        <f>H605</f>
        <v>20000</v>
      </c>
      <c r="I604" s="219">
        <f>I605</f>
        <v>20000</v>
      </c>
      <c r="J604" s="219">
        <f>J605</f>
        <v>0</v>
      </c>
      <c r="K604" s="219">
        <f>K605</f>
        <v>0</v>
      </c>
      <c r="L604" s="303">
        <f t="shared" si="530"/>
        <v>6000</v>
      </c>
      <c r="M604" s="274"/>
    </row>
    <row r="605" spans="1:13" s="160" customFormat="1" hidden="1">
      <c r="A605" s="266" t="s">
        <v>684</v>
      </c>
      <c r="B605" s="324" t="s">
        <v>646</v>
      </c>
      <c r="C605" s="187">
        <v>12</v>
      </c>
      <c r="D605" s="164" t="s">
        <v>18</v>
      </c>
      <c r="E605" s="165">
        <v>3293</v>
      </c>
      <c r="F605" s="181" t="s">
        <v>124</v>
      </c>
      <c r="G605" s="161">
        <v>26000</v>
      </c>
      <c r="H605" s="161">
        <v>20000</v>
      </c>
      <c r="I605" s="157">
        <f>H605</f>
        <v>20000</v>
      </c>
      <c r="J605" s="161"/>
      <c r="K605" s="157">
        <f>J605</f>
        <v>0</v>
      </c>
      <c r="L605" s="307">
        <f t="shared" si="530"/>
        <v>6000</v>
      </c>
      <c r="M605" s="274"/>
    </row>
    <row r="606" spans="1:13" s="160" customFormat="1" ht="15.75" hidden="1">
      <c r="A606" s="266" t="s">
        <v>684</v>
      </c>
      <c r="B606" s="317" t="s">
        <v>646</v>
      </c>
      <c r="C606" s="221">
        <v>12</v>
      </c>
      <c r="D606" s="222" t="s">
        <v>24</v>
      </c>
      <c r="E606" s="223">
        <v>363</v>
      </c>
      <c r="F606" s="234"/>
      <c r="G606" s="219">
        <f>G607+G608</f>
        <v>2000</v>
      </c>
      <c r="H606" s="219">
        <f>H607+H608</f>
        <v>0</v>
      </c>
      <c r="I606" s="219">
        <f>I607+I608</f>
        <v>0</v>
      </c>
      <c r="J606" s="219">
        <f>J607+J608</f>
        <v>0</v>
      </c>
      <c r="K606" s="219">
        <f>K607+K608</f>
        <v>0</v>
      </c>
      <c r="L606" s="303">
        <f t="shared" si="530"/>
        <v>2000</v>
      </c>
      <c r="M606" s="274"/>
    </row>
    <row r="607" spans="1:13" s="160" customFormat="1" hidden="1">
      <c r="A607" s="266" t="s">
        <v>684</v>
      </c>
      <c r="B607" s="316" t="s">
        <v>646</v>
      </c>
      <c r="C607" s="163">
        <v>12</v>
      </c>
      <c r="D607" s="164" t="s">
        <v>24</v>
      </c>
      <c r="E607" s="165">
        <v>3631</v>
      </c>
      <c r="F607" s="181" t="s">
        <v>233</v>
      </c>
      <c r="G607" s="161">
        <v>1000</v>
      </c>
      <c r="H607" s="161"/>
      <c r="I607" s="157">
        <f t="shared" ref="I607:I608" si="541">H607</f>
        <v>0</v>
      </c>
      <c r="J607" s="161"/>
      <c r="K607" s="157">
        <f t="shared" ref="K607:K608" si="542">J607</f>
        <v>0</v>
      </c>
      <c r="L607" s="307">
        <f t="shared" si="530"/>
        <v>1000</v>
      </c>
      <c r="M607" s="274"/>
    </row>
    <row r="608" spans="1:13" s="160" customFormat="1" hidden="1">
      <c r="A608" s="266" t="s">
        <v>684</v>
      </c>
      <c r="B608" s="316" t="s">
        <v>646</v>
      </c>
      <c r="C608" s="163">
        <v>12</v>
      </c>
      <c r="D608" s="164" t="s">
        <v>24</v>
      </c>
      <c r="E608" s="165">
        <v>3632</v>
      </c>
      <c r="F608" s="181" t="s">
        <v>244</v>
      </c>
      <c r="G608" s="161">
        <v>1000</v>
      </c>
      <c r="H608" s="161"/>
      <c r="I608" s="157">
        <f t="shared" si="541"/>
        <v>0</v>
      </c>
      <c r="J608" s="161"/>
      <c r="K608" s="157">
        <f t="shared" si="542"/>
        <v>0</v>
      </c>
      <c r="L608" s="307">
        <f t="shared" si="530"/>
        <v>1000</v>
      </c>
      <c r="M608" s="274"/>
    </row>
    <row r="609" spans="1:13" s="168" customFormat="1" ht="15.75" hidden="1">
      <c r="A609" s="266" t="s">
        <v>684</v>
      </c>
      <c r="B609" s="314" t="s">
        <v>646</v>
      </c>
      <c r="C609" s="215">
        <v>12</v>
      </c>
      <c r="D609" s="216" t="s">
        <v>25</v>
      </c>
      <c r="E609" s="217">
        <v>382</v>
      </c>
      <c r="F609" s="218"/>
      <c r="G609" s="219">
        <f t="shared" ref="G609" si="543">G610</f>
        <v>1000</v>
      </c>
      <c r="H609" s="219">
        <f t="shared" ref="H609:K609" si="544">H610</f>
        <v>0</v>
      </c>
      <c r="I609" s="219">
        <f t="shared" si="544"/>
        <v>0</v>
      </c>
      <c r="J609" s="219">
        <f t="shared" si="544"/>
        <v>0</v>
      </c>
      <c r="K609" s="219">
        <f t="shared" si="544"/>
        <v>0</v>
      </c>
      <c r="L609" s="303">
        <f t="shared" si="530"/>
        <v>1000</v>
      </c>
      <c r="M609" s="275"/>
    </row>
    <row r="610" spans="1:13" s="160" customFormat="1" ht="30" hidden="1">
      <c r="A610" s="266" t="s">
        <v>684</v>
      </c>
      <c r="B610" s="315" t="s">
        <v>646</v>
      </c>
      <c r="C610" s="153">
        <v>12</v>
      </c>
      <c r="D610" s="154" t="s">
        <v>25</v>
      </c>
      <c r="E610" s="155">
        <v>3821</v>
      </c>
      <c r="F610" s="156" t="s">
        <v>38</v>
      </c>
      <c r="G610" s="161">
        <v>1000</v>
      </c>
      <c r="H610" s="161"/>
      <c r="I610" s="157">
        <f>H610</f>
        <v>0</v>
      </c>
      <c r="J610" s="161"/>
      <c r="K610" s="157">
        <f>J610</f>
        <v>0</v>
      </c>
      <c r="L610" s="307">
        <f t="shared" si="530"/>
        <v>1000</v>
      </c>
      <c r="M610" s="274"/>
    </row>
    <row r="611" spans="1:13" s="168" customFormat="1" ht="15.75" hidden="1">
      <c r="A611" s="266" t="s">
        <v>684</v>
      </c>
      <c r="B611" s="314" t="s">
        <v>646</v>
      </c>
      <c r="C611" s="215">
        <v>12</v>
      </c>
      <c r="D611" s="216" t="s">
        <v>25</v>
      </c>
      <c r="E611" s="217">
        <v>386</v>
      </c>
      <c r="F611" s="218"/>
      <c r="G611" s="219">
        <f t="shared" ref="G611" si="545">SUM(G612:G613)</f>
        <v>11050000</v>
      </c>
      <c r="H611" s="219">
        <f t="shared" ref="H611:J611" si="546">SUM(H612:H613)</f>
        <v>11048000</v>
      </c>
      <c r="I611" s="219">
        <f t="shared" ref="I611" si="547">SUM(I612:I613)</f>
        <v>11048000</v>
      </c>
      <c r="J611" s="219">
        <f t="shared" si="546"/>
        <v>0</v>
      </c>
      <c r="K611" s="219">
        <f t="shared" ref="K611" si="548">SUM(K612:K613)</f>
        <v>0</v>
      </c>
      <c r="L611" s="303">
        <f t="shared" si="530"/>
        <v>2000</v>
      </c>
      <c r="M611" s="275"/>
    </row>
    <row r="612" spans="1:13" s="160" customFormat="1" ht="45" hidden="1">
      <c r="A612" s="266" t="s">
        <v>684</v>
      </c>
      <c r="B612" s="315" t="s">
        <v>646</v>
      </c>
      <c r="C612" s="153">
        <v>12</v>
      </c>
      <c r="D612" s="154" t="s">
        <v>27</v>
      </c>
      <c r="E612" s="155">
        <v>3861</v>
      </c>
      <c r="F612" s="156" t="s">
        <v>282</v>
      </c>
      <c r="G612" s="159">
        <v>6800000</v>
      </c>
      <c r="H612" s="159">
        <v>6799000</v>
      </c>
      <c r="I612" s="157">
        <f t="shared" ref="I612:I613" si="549">H612</f>
        <v>6799000</v>
      </c>
      <c r="J612" s="159"/>
      <c r="K612" s="157">
        <f t="shared" ref="K612:K613" si="550">J612</f>
        <v>0</v>
      </c>
      <c r="L612" s="306">
        <f t="shared" si="530"/>
        <v>1000</v>
      </c>
      <c r="M612" s="274"/>
    </row>
    <row r="613" spans="1:13" s="160" customFormat="1" ht="45" hidden="1">
      <c r="A613" s="266" t="s">
        <v>684</v>
      </c>
      <c r="B613" s="315" t="s">
        <v>646</v>
      </c>
      <c r="C613" s="153">
        <v>12</v>
      </c>
      <c r="D613" s="154" t="s">
        <v>23</v>
      </c>
      <c r="E613" s="155">
        <v>3861</v>
      </c>
      <c r="F613" s="156" t="s">
        <v>282</v>
      </c>
      <c r="G613" s="159">
        <v>4250000</v>
      </c>
      <c r="H613" s="159">
        <v>4249000</v>
      </c>
      <c r="I613" s="157">
        <f t="shared" si="549"/>
        <v>4249000</v>
      </c>
      <c r="J613" s="159"/>
      <c r="K613" s="157">
        <f t="shared" si="550"/>
        <v>0</v>
      </c>
      <c r="L613" s="306">
        <f t="shared" si="530"/>
        <v>1000</v>
      </c>
      <c r="M613" s="274"/>
    </row>
    <row r="614" spans="1:13" s="160" customFormat="1" ht="15.75" hidden="1">
      <c r="A614" s="266" t="s">
        <v>684</v>
      </c>
      <c r="B614" s="325" t="s">
        <v>646</v>
      </c>
      <c r="C614" s="233">
        <v>12</v>
      </c>
      <c r="D614" s="222" t="s">
        <v>18</v>
      </c>
      <c r="E614" s="223">
        <v>412</v>
      </c>
      <c r="F614" s="234"/>
      <c r="G614" s="224">
        <f>G615</f>
        <v>174000</v>
      </c>
      <c r="H614" s="224">
        <f>H615</f>
        <v>170000</v>
      </c>
      <c r="I614" s="224">
        <f>I615</f>
        <v>170000</v>
      </c>
      <c r="J614" s="224">
        <f>J615</f>
        <v>0</v>
      </c>
      <c r="K614" s="224">
        <f>K615</f>
        <v>0</v>
      </c>
      <c r="L614" s="310">
        <f t="shared" si="530"/>
        <v>4000</v>
      </c>
      <c r="M614" s="274"/>
    </row>
    <row r="615" spans="1:13" s="160" customFormat="1" hidden="1">
      <c r="A615" s="266" t="s">
        <v>684</v>
      </c>
      <c r="B615" s="324" t="s">
        <v>646</v>
      </c>
      <c r="C615" s="187">
        <v>12</v>
      </c>
      <c r="D615" s="164" t="s">
        <v>18</v>
      </c>
      <c r="E615" s="165">
        <v>4123</v>
      </c>
      <c r="F615" s="181" t="s">
        <v>133</v>
      </c>
      <c r="G615" s="159">
        <v>174000</v>
      </c>
      <c r="H615" s="159">
        <v>170000</v>
      </c>
      <c r="I615" s="157">
        <f>H615</f>
        <v>170000</v>
      </c>
      <c r="J615" s="159"/>
      <c r="K615" s="157">
        <f>J615</f>
        <v>0</v>
      </c>
      <c r="L615" s="306">
        <f t="shared" si="530"/>
        <v>4000</v>
      </c>
      <c r="M615" s="274"/>
    </row>
    <row r="616" spans="1:13" s="160" customFormat="1" ht="15.75" hidden="1">
      <c r="A616" s="266" t="s">
        <v>684</v>
      </c>
      <c r="B616" s="325" t="s">
        <v>646</v>
      </c>
      <c r="C616" s="233">
        <v>12</v>
      </c>
      <c r="D616" s="222" t="s">
        <v>18</v>
      </c>
      <c r="E616" s="223">
        <v>422</v>
      </c>
      <c r="F616" s="234"/>
      <c r="G616" s="224">
        <f>SUM(G617:G620)</f>
        <v>298000</v>
      </c>
      <c r="H616" s="224">
        <f>SUM(H617:H620)</f>
        <v>290000</v>
      </c>
      <c r="I616" s="224">
        <f>SUM(I617:I620)</f>
        <v>290000</v>
      </c>
      <c r="J616" s="224">
        <f>SUM(J617:J620)</f>
        <v>4500</v>
      </c>
      <c r="K616" s="224">
        <f>SUM(K617:K620)</f>
        <v>4500</v>
      </c>
      <c r="L616" s="310">
        <f t="shared" si="530"/>
        <v>12500</v>
      </c>
      <c r="M616" s="274"/>
    </row>
    <row r="617" spans="1:13" s="160" customFormat="1" hidden="1">
      <c r="A617" s="266" t="s">
        <v>684</v>
      </c>
      <c r="B617" s="324" t="s">
        <v>646</v>
      </c>
      <c r="C617" s="187">
        <v>12</v>
      </c>
      <c r="D617" s="164" t="s">
        <v>18</v>
      </c>
      <c r="E617" s="165">
        <v>4221</v>
      </c>
      <c r="F617" s="181" t="s">
        <v>129</v>
      </c>
      <c r="G617" s="159">
        <v>138000</v>
      </c>
      <c r="H617" s="159">
        <v>132000</v>
      </c>
      <c r="I617" s="157">
        <f t="shared" ref="I617:I620" si="551">H617</f>
        <v>132000</v>
      </c>
      <c r="J617" s="159"/>
      <c r="K617" s="157">
        <f t="shared" ref="K617:K620" si="552">J617</f>
        <v>0</v>
      </c>
      <c r="L617" s="306">
        <f t="shared" si="530"/>
        <v>6000</v>
      </c>
      <c r="M617" s="274"/>
    </row>
    <row r="618" spans="1:13" s="160" customFormat="1" hidden="1">
      <c r="A618" s="266" t="s">
        <v>684</v>
      </c>
      <c r="B618" s="324" t="s">
        <v>646</v>
      </c>
      <c r="C618" s="187">
        <v>12</v>
      </c>
      <c r="D618" s="164" t="s">
        <v>18</v>
      </c>
      <c r="E618" s="165">
        <v>4222</v>
      </c>
      <c r="F618" s="181" t="s">
        <v>130</v>
      </c>
      <c r="G618" s="159">
        <v>113000</v>
      </c>
      <c r="H618" s="159">
        <v>112000</v>
      </c>
      <c r="I618" s="157">
        <f t="shared" si="551"/>
        <v>112000</v>
      </c>
      <c r="J618" s="159"/>
      <c r="K618" s="157">
        <f t="shared" si="552"/>
        <v>0</v>
      </c>
      <c r="L618" s="306">
        <f t="shared" si="530"/>
        <v>1000</v>
      </c>
      <c r="M618" s="274"/>
    </row>
    <row r="619" spans="1:13" s="160" customFormat="1" hidden="1">
      <c r="A619" s="266" t="s">
        <v>684</v>
      </c>
      <c r="B619" s="324" t="s">
        <v>646</v>
      </c>
      <c r="C619" s="187">
        <v>12</v>
      </c>
      <c r="D619" s="164" t="s">
        <v>18</v>
      </c>
      <c r="E619" s="165">
        <v>4223</v>
      </c>
      <c r="F619" s="156" t="s">
        <v>131</v>
      </c>
      <c r="G619" s="159">
        <v>0</v>
      </c>
      <c r="H619" s="159"/>
      <c r="I619" s="157">
        <f t="shared" si="551"/>
        <v>0</v>
      </c>
      <c r="J619" s="159">
        <v>4500</v>
      </c>
      <c r="K619" s="157">
        <f t="shared" si="552"/>
        <v>4500</v>
      </c>
      <c r="L619" s="306">
        <f t="shared" si="530"/>
        <v>4500</v>
      </c>
      <c r="M619" s="274"/>
    </row>
    <row r="620" spans="1:13" s="160" customFormat="1" hidden="1">
      <c r="A620" s="266" t="s">
        <v>684</v>
      </c>
      <c r="B620" s="324" t="s">
        <v>646</v>
      </c>
      <c r="C620" s="187">
        <v>12</v>
      </c>
      <c r="D620" s="164" t="s">
        <v>18</v>
      </c>
      <c r="E620" s="165">
        <v>4227</v>
      </c>
      <c r="F620" s="181" t="s">
        <v>132</v>
      </c>
      <c r="G620" s="159">
        <v>47000</v>
      </c>
      <c r="H620" s="159">
        <v>46000</v>
      </c>
      <c r="I620" s="157">
        <f t="shared" si="551"/>
        <v>46000</v>
      </c>
      <c r="J620" s="159"/>
      <c r="K620" s="157">
        <f t="shared" si="552"/>
        <v>0</v>
      </c>
      <c r="L620" s="306">
        <f t="shared" si="530"/>
        <v>1000</v>
      </c>
      <c r="M620" s="274"/>
    </row>
    <row r="621" spans="1:13" s="160" customFormat="1" ht="15.75" hidden="1">
      <c r="A621" s="266" t="s">
        <v>684</v>
      </c>
      <c r="B621" s="325" t="s">
        <v>646</v>
      </c>
      <c r="C621" s="233">
        <v>12</v>
      </c>
      <c r="D621" s="222" t="s">
        <v>18</v>
      </c>
      <c r="E621" s="223">
        <v>423</v>
      </c>
      <c r="F621" s="234"/>
      <c r="G621" s="224">
        <f>G622</f>
        <v>38000</v>
      </c>
      <c r="H621" s="224">
        <f>H622</f>
        <v>37000</v>
      </c>
      <c r="I621" s="224">
        <f>I622</f>
        <v>37000</v>
      </c>
      <c r="J621" s="224">
        <f>J622</f>
        <v>0</v>
      </c>
      <c r="K621" s="224">
        <f>K622</f>
        <v>0</v>
      </c>
      <c r="L621" s="310">
        <f t="shared" si="530"/>
        <v>1000</v>
      </c>
      <c r="M621" s="274"/>
    </row>
    <row r="622" spans="1:13" s="160" customFormat="1" hidden="1">
      <c r="A622" s="266" t="s">
        <v>684</v>
      </c>
      <c r="B622" s="324" t="s">
        <v>646</v>
      </c>
      <c r="C622" s="187">
        <v>12</v>
      </c>
      <c r="D622" s="164" t="s">
        <v>18</v>
      </c>
      <c r="E622" s="165">
        <v>4231</v>
      </c>
      <c r="F622" s="181" t="s">
        <v>128</v>
      </c>
      <c r="G622" s="159">
        <v>38000</v>
      </c>
      <c r="H622" s="159">
        <v>37000</v>
      </c>
      <c r="I622" s="157">
        <f>H622</f>
        <v>37000</v>
      </c>
      <c r="J622" s="159"/>
      <c r="K622" s="157">
        <f>J622</f>
        <v>0</v>
      </c>
      <c r="L622" s="306">
        <f t="shared" si="530"/>
        <v>1000</v>
      </c>
      <c r="M622" s="274"/>
    </row>
    <row r="623" spans="1:13" s="160" customFormat="1" ht="15.75" hidden="1">
      <c r="A623" s="266" t="s">
        <v>684</v>
      </c>
      <c r="B623" s="317" t="s">
        <v>646</v>
      </c>
      <c r="C623" s="221">
        <v>562</v>
      </c>
      <c r="D623" s="222" t="s">
        <v>24</v>
      </c>
      <c r="E623" s="223">
        <v>368</v>
      </c>
      <c r="F623" s="234"/>
      <c r="G623" s="224">
        <f>G624+G625</f>
        <v>5000</v>
      </c>
      <c r="H623" s="224">
        <f>H624+H625</f>
        <v>0</v>
      </c>
      <c r="I623" s="224">
        <f>I624+I625</f>
        <v>0</v>
      </c>
      <c r="J623" s="224">
        <f>J624+J625</f>
        <v>0</v>
      </c>
      <c r="K623" s="224">
        <f>K624+K625</f>
        <v>0</v>
      </c>
      <c r="L623" s="310">
        <f t="shared" si="530"/>
        <v>5000</v>
      </c>
      <c r="M623" s="274"/>
    </row>
    <row r="624" spans="1:13" s="160" customFormat="1" ht="30" hidden="1">
      <c r="A624" s="266" t="s">
        <v>684</v>
      </c>
      <c r="B624" s="316" t="s">
        <v>646</v>
      </c>
      <c r="C624" s="163">
        <v>562</v>
      </c>
      <c r="D624" s="164" t="s">
        <v>24</v>
      </c>
      <c r="E624" s="165">
        <v>3681</v>
      </c>
      <c r="F624" s="181" t="s">
        <v>645</v>
      </c>
      <c r="G624" s="159">
        <v>2000</v>
      </c>
      <c r="H624" s="159"/>
      <c r="I624" s="254"/>
      <c r="J624" s="159"/>
      <c r="K624" s="254"/>
      <c r="L624" s="306">
        <f t="shared" si="530"/>
        <v>2000</v>
      </c>
      <c r="M624" s="274"/>
    </row>
    <row r="625" spans="1:13" s="160" customFormat="1" ht="30" hidden="1">
      <c r="A625" s="266" t="s">
        <v>684</v>
      </c>
      <c r="B625" s="316" t="s">
        <v>646</v>
      </c>
      <c r="C625" s="163">
        <v>562</v>
      </c>
      <c r="D625" s="164" t="s">
        <v>24</v>
      </c>
      <c r="E625" s="165">
        <v>3682</v>
      </c>
      <c r="F625" s="181" t="s">
        <v>630</v>
      </c>
      <c r="G625" s="159">
        <v>3000</v>
      </c>
      <c r="H625" s="159"/>
      <c r="I625" s="254"/>
      <c r="J625" s="159"/>
      <c r="K625" s="254"/>
      <c r="L625" s="306">
        <f t="shared" si="530"/>
        <v>3000</v>
      </c>
      <c r="M625" s="274"/>
    </row>
    <row r="626" spans="1:13" s="160" customFormat="1" ht="15.75" hidden="1">
      <c r="A626" s="266" t="s">
        <v>684</v>
      </c>
      <c r="B626" s="317" t="s">
        <v>646</v>
      </c>
      <c r="C626" s="221">
        <v>562</v>
      </c>
      <c r="D626" s="222" t="s">
        <v>23</v>
      </c>
      <c r="E626" s="223">
        <v>384</v>
      </c>
      <c r="F626" s="234"/>
      <c r="G626" s="224">
        <f>SUM(G627:G631)</f>
        <v>33003000</v>
      </c>
      <c r="H626" s="224">
        <f>SUM(H627:H631)</f>
        <v>32998000</v>
      </c>
      <c r="I626" s="224">
        <f>SUM(I627:I631)</f>
        <v>0</v>
      </c>
      <c r="J626" s="224">
        <f>SUM(J627:J631)</f>
        <v>0</v>
      </c>
      <c r="K626" s="224">
        <f>SUM(K627:K631)</f>
        <v>0</v>
      </c>
      <c r="L626" s="310">
        <f t="shared" si="530"/>
        <v>5000</v>
      </c>
      <c r="M626" s="274"/>
    </row>
    <row r="627" spans="1:13" s="160" customFormat="1" ht="30" hidden="1">
      <c r="A627" s="266" t="s">
        <v>684</v>
      </c>
      <c r="B627" s="316" t="s">
        <v>646</v>
      </c>
      <c r="C627" s="163">
        <v>562</v>
      </c>
      <c r="D627" s="164" t="s">
        <v>25</v>
      </c>
      <c r="E627" s="165">
        <v>3841</v>
      </c>
      <c r="F627" s="181" t="s">
        <v>660</v>
      </c>
      <c r="G627" s="159">
        <v>1000</v>
      </c>
      <c r="H627" s="159"/>
      <c r="I627" s="254"/>
      <c r="J627" s="159"/>
      <c r="K627" s="254"/>
      <c r="L627" s="306">
        <f t="shared" si="530"/>
        <v>1000</v>
      </c>
      <c r="M627" s="274"/>
    </row>
    <row r="628" spans="1:13" s="160" customFormat="1" ht="30" hidden="1">
      <c r="A628" s="266" t="s">
        <v>684</v>
      </c>
      <c r="B628" s="316" t="s">
        <v>646</v>
      </c>
      <c r="C628" s="163">
        <v>562</v>
      </c>
      <c r="D628" s="164" t="s">
        <v>23</v>
      </c>
      <c r="E628" s="165">
        <v>3841</v>
      </c>
      <c r="F628" s="181" t="s">
        <v>660</v>
      </c>
      <c r="G628" s="159">
        <v>1000</v>
      </c>
      <c r="H628" s="159"/>
      <c r="I628" s="254"/>
      <c r="J628" s="159"/>
      <c r="K628" s="254"/>
      <c r="L628" s="306">
        <f t="shared" si="530"/>
        <v>1000</v>
      </c>
      <c r="M628" s="274"/>
    </row>
    <row r="629" spans="1:13" s="160" customFormat="1" ht="30" hidden="1">
      <c r="A629" s="266" t="s">
        <v>684</v>
      </c>
      <c r="B629" s="316" t="s">
        <v>646</v>
      </c>
      <c r="C629" s="163">
        <v>562</v>
      </c>
      <c r="D629" s="164" t="s">
        <v>25</v>
      </c>
      <c r="E629" s="165">
        <v>3842</v>
      </c>
      <c r="F629" s="181" t="s">
        <v>631</v>
      </c>
      <c r="G629" s="159">
        <v>1000</v>
      </c>
      <c r="H629" s="159"/>
      <c r="I629" s="254"/>
      <c r="J629" s="159"/>
      <c r="K629" s="254"/>
      <c r="L629" s="306">
        <f t="shared" si="530"/>
        <v>1000</v>
      </c>
      <c r="M629" s="274"/>
    </row>
    <row r="630" spans="1:13" s="160" customFormat="1" ht="30" hidden="1">
      <c r="A630" s="266" t="s">
        <v>684</v>
      </c>
      <c r="B630" s="316" t="s">
        <v>646</v>
      </c>
      <c r="C630" s="163">
        <v>562</v>
      </c>
      <c r="D630" s="164" t="s">
        <v>27</v>
      </c>
      <c r="E630" s="165">
        <v>3842</v>
      </c>
      <c r="F630" s="181" t="s">
        <v>631</v>
      </c>
      <c r="G630" s="159">
        <v>5000000</v>
      </c>
      <c r="H630" s="159">
        <v>4999000</v>
      </c>
      <c r="I630" s="254"/>
      <c r="J630" s="159"/>
      <c r="K630" s="254"/>
      <c r="L630" s="306">
        <f t="shared" si="530"/>
        <v>1000</v>
      </c>
      <c r="M630" s="274"/>
    </row>
    <row r="631" spans="1:13" s="160" customFormat="1" ht="30" hidden="1">
      <c r="A631" s="266" t="s">
        <v>684</v>
      </c>
      <c r="B631" s="316" t="s">
        <v>646</v>
      </c>
      <c r="C631" s="163">
        <v>562</v>
      </c>
      <c r="D631" s="164" t="s">
        <v>23</v>
      </c>
      <c r="E631" s="165">
        <v>3842</v>
      </c>
      <c r="F631" s="181" t="s">
        <v>631</v>
      </c>
      <c r="G631" s="159">
        <v>28000000</v>
      </c>
      <c r="H631" s="159">
        <v>27999000</v>
      </c>
      <c r="I631" s="254"/>
      <c r="J631" s="159"/>
      <c r="K631" s="254"/>
      <c r="L631" s="306">
        <f t="shared" si="530"/>
        <v>1000</v>
      </c>
      <c r="M631" s="274"/>
    </row>
    <row r="632" spans="1:13" s="160" customFormat="1" ht="15.75" hidden="1">
      <c r="A632" s="266" t="s">
        <v>684</v>
      </c>
      <c r="B632" s="325" t="s">
        <v>646</v>
      </c>
      <c r="C632" s="233">
        <v>563</v>
      </c>
      <c r="D632" s="222" t="s">
        <v>18</v>
      </c>
      <c r="E632" s="223">
        <v>311</v>
      </c>
      <c r="F632" s="234"/>
      <c r="G632" s="224">
        <f>G633+G634</f>
        <v>2810000</v>
      </c>
      <c r="H632" s="224">
        <f>H633+H634</f>
        <v>2808000</v>
      </c>
      <c r="I632" s="224">
        <f>I633+I634</f>
        <v>0</v>
      </c>
      <c r="J632" s="224">
        <f>J633+J634</f>
        <v>0</v>
      </c>
      <c r="K632" s="224">
        <f>K633+K634</f>
        <v>0</v>
      </c>
      <c r="L632" s="310">
        <f t="shared" si="530"/>
        <v>2000</v>
      </c>
      <c r="M632" s="274"/>
    </row>
    <row r="633" spans="1:13" s="160" customFormat="1" hidden="1">
      <c r="A633" s="266" t="s">
        <v>684</v>
      </c>
      <c r="B633" s="324" t="s">
        <v>646</v>
      </c>
      <c r="C633" s="187">
        <v>563</v>
      </c>
      <c r="D633" s="164" t="s">
        <v>18</v>
      </c>
      <c r="E633" s="165">
        <v>3111</v>
      </c>
      <c r="F633" s="181" t="s">
        <v>19</v>
      </c>
      <c r="G633" s="159">
        <v>2800000</v>
      </c>
      <c r="H633" s="159">
        <v>2799000</v>
      </c>
      <c r="I633" s="254"/>
      <c r="J633" s="159"/>
      <c r="K633" s="254"/>
      <c r="L633" s="306">
        <f t="shared" si="530"/>
        <v>1000</v>
      </c>
      <c r="M633" s="274"/>
    </row>
    <row r="634" spans="1:13" s="160" customFormat="1" hidden="1">
      <c r="A634" s="266" t="s">
        <v>684</v>
      </c>
      <c r="B634" s="324" t="s">
        <v>646</v>
      </c>
      <c r="C634" s="187">
        <v>563</v>
      </c>
      <c r="D634" s="164" t="s">
        <v>18</v>
      </c>
      <c r="E634" s="165">
        <v>3113</v>
      </c>
      <c r="F634" s="181" t="s">
        <v>20</v>
      </c>
      <c r="G634" s="159">
        <v>10000</v>
      </c>
      <c r="H634" s="159">
        <v>9000</v>
      </c>
      <c r="I634" s="254"/>
      <c r="J634" s="159"/>
      <c r="K634" s="254"/>
      <c r="L634" s="306">
        <f t="shared" si="530"/>
        <v>1000</v>
      </c>
      <c r="M634" s="274"/>
    </row>
    <row r="635" spans="1:13" s="160" customFormat="1" ht="15.75" hidden="1">
      <c r="A635" s="266" t="s">
        <v>684</v>
      </c>
      <c r="B635" s="325" t="s">
        <v>646</v>
      </c>
      <c r="C635" s="233">
        <v>563</v>
      </c>
      <c r="D635" s="222" t="s">
        <v>18</v>
      </c>
      <c r="E635" s="223">
        <v>312</v>
      </c>
      <c r="F635" s="234"/>
      <c r="G635" s="224">
        <f>G636</f>
        <v>0</v>
      </c>
      <c r="H635" s="224">
        <f>H636</f>
        <v>0</v>
      </c>
      <c r="I635" s="224">
        <f>I636</f>
        <v>0</v>
      </c>
      <c r="J635" s="224">
        <f>J636</f>
        <v>37000</v>
      </c>
      <c r="K635" s="224">
        <f>K636</f>
        <v>0</v>
      </c>
      <c r="L635" s="310">
        <f t="shared" si="530"/>
        <v>37000</v>
      </c>
      <c r="M635" s="274"/>
    </row>
    <row r="636" spans="1:13" s="160" customFormat="1" hidden="1">
      <c r="A636" s="266" t="s">
        <v>684</v>
      </c>
      <c r="B636" s="324" t="s">
        <v>646</v>
      </c>
      <c r="C636" s="187">
        <v>563</v>
      </c>
      <c r="D636" s="164" t="s">
        <v>18</v>
      </c>
      <c r="E636" s="165">
        <v>3121</v>
      </c>
      <c r="F636" s="156" t="s">
        <v>138</v>
      </c>
      <c r="G636" s="159">
        <v>0</v>
      </c>
      <c r="H636" s="159"/>
      <c r="I636" s="254"/>
      <c r="J636" s="159">
        <v>37000</v>
      </c>
      <c r="K636" s="254"/>
      <c r="L636" s="306">
        <f t="shared" si="530"/>
        <v>37000</v>
      </c>
      <c r="M636" s="274"/>
    </row>
    <row r="637" spans="1:13" s="160" customFormat="1" ht="15.75" hidden="1">
      <c r="A637" s="266" t="s">
        <v>684</v>
      </c>
      <c r="B637" s="325" t="s">
        <v>646</v>
      </c>
      <c r="C637" s="233">
        <v>563</v>
      </c>
      <c r="D637" s="222" t="s">
        <v>18</v>
      </c>
      <c r="E637" s="223">
        <v>313</v>
      </c>
      <c r="F637" s="234"/>
      <c r="G637" s="224">
        <f>G638+G639</f>
        <v>490000</v>
      </c>
      <c r="H637" s="224">
        <f>H638+H639</f>
        <v>488000</v>
      </c>
      <c r="I637" s="224">
        <f>I638+I639</f>
        <v>0</v>
      </c>
      <c r="J637" s="224">
        <f>J638+J639</f>
        <v>0</v>
      </c>
      <c r="K637" s="224">
        <f>K638+K639</f>
        <v>0</v>
      </c>
      <c r="L637" s="310">
        <f t="shared" si="530"/>
        <v>2000</v>
      </c>
      <c r="M637" s="274"/>
    </row>
    <row r="638" spans="1:13" s="160" customFormat="1" ht="30" hidden="1">
      <c r="A638" s="266" t="s">
        <v>684</v>
      </c>
      <c r="B638" s="324" t="s">
        <v>646</v>
      </c>
      <c r="C638" s="187">
        <v>563</v>
      </c>
      <c r="D638" s="164" t="s">
        <v>18</v>
      </c>
      <c r="E638" s="165">
        <v>3132</v>
      </c>
      <c r="F638" s="181" t="s">
        <v>280</v>
      </c>
      <c r="G638" s="159">
        <v>440000</v>
      </c>
      <c r="H638" s="159">
        <v>439000</v>
      </c>
      <c r="I638" s="254"/>
      <c r="J638" s="159"/>
      <c r="K638" s="254"/>
      <c r="L638" s="306">
        <f t="shared" si="530"/>
        <v>1000</v>
      </c>
      <c r="M638" s="274"/>
    </row>
    <row r="639" spans="1:13" s="160" customFormat="1" ht="30" hidden="1">
      <c r="A639" s="266" t="s">
        <v>684</v>
      </c>
      <c r="B639" s="324" t="s">
        <v>646</v>
      </c>
      <c r="C639" s="187">
        <v>563</v>
      </c>
      <c r="D639" s="164" t="s">
        <v>18</v>
      </c>
      <c r="E639" s="165">
        <v>3133</v>
      </c>
      <c r="F639" s="181" t="s">
        <v>258</v>
      </c>
      <c r="G639" s="159">
        <v>50000</v>
      </c>
      <c r="H639" s="159">
        <v>49000</v>
      </c>
      <c r="I639" s="254"/>
      <c r="J639" s="159"/>
      <c r="K639" s="254"/>
      <c r="L639" s="306">
        <f t="shared" si="530"/>
        <v>1000</v>
      </c>
      <c r="M639" s="274"/>
    </row>
    <row r="640" spans="1:13" s="160" customFormat="1" ht="15.75" hidden="1">
      <c r="A640" s="266" t="s">
        <v>684</v>
      </c>
      <c r="B640" s="325" t="s">
        <v>646</v>
      </c>
      <c r="C640" s="233">
        <v>563</v>
      </c>
      <c r="D640" s="222" t="s">
        <v>18</v>
      </c>
      <c r="E640" s="223">
        <v>321</v>
      </c>
      <c r="F640" s="234"/>
      <c r="G640" s="224">
        <f>SUM(G641:G643)</f>
        <v>1274000</v>
      </c>
      <c r="H640" s="224">
        <f>SUM(H641:H643)</f>
        <v>1059000</v>
      </c>
      <c r="I640" s="224">
        <f>SUM(I641:I643)</f>
        <v>0</v>
      </c>
      <c r="J640" s="224">
        <f>SUM(J641:J643)</f>
        <v>0</v>
      </c>
      <c r="K640" s="224">
        <f>SUM(K641:K643)</f>
        <v>0</v>
      </c>
      <c r="L640" s="310">
        <f t="shared" si="530"/>
        <v>215000</v>
      </c>
      <c r="M640" s="274"/>
    </row>
    <row r="641" spans="1:13" s="160" customFormat="1" hidden="1">
      <c r="A641" s="266" t="s">
        <v>684</v>
      </c>
      <c r="B641" s="324" t="s">
        <v>646</v>
      </c>
      <c r="C641" s="187">
        <v>563</v>
      </c>
      <c r="D641" s="164" t="s">
        <v>18</v>
      </c>
      <c r="E641" s="165">
        <v>3211</v>
      </c>
      <c r="F641" s="181" t="s">
        <v>110</v>
      </c>
      <c r="G641" s="159">
        <v>489000</v>
      </c>
      <c r="H641" s="159">
        <v>375000</v>
      </c>
      <c r="I641" s="254"/>
      <c r="J641" s="159"/>
      <c r="K641" s="254"/>
      <c r="L641" s="306">
        <f t="shared" si="530"/>
        <v>114000</v>
      </c>
      <c r="M641" s="274"/>
    </row>
    <row r="642" spans="1:13" s="160" customFormat="1" ht="30" hidden="1">
      <c r="A642" s="266" t="s">
        <v>684</v>
      </c>
      <c r="B642" s="324" t="s">
        <v>646</v>
      </c>
      <c r="C642" s="187">
        <v>563</v>
      </c>
      <c r="D642" s="164" t="s">
        <v>18</v>
      </c>
      <c r="E642" s="165">
        <v>3212</v>
      </c>
      <c r="F642" s="181" t="s">
        <v>111</v>
      </c>
      <c r="G642" s="159">
        <v>80000</v>
      </c>
      <c r="H642" s="159">
        <v>79000</v>
      </c>
      <c r="I642" s="254"/>
      <c r="J642" s="159"/>
      <c r="K642" s="254"/>
      <c r="L642" s="306">
        <f t="shared" si="530"/>
        <v>1000</v>
      </c>
      <c r="M642" s="274"/>
    </row>
    <row r="643" spans="1:13" s="160" customFormat="1" hidden="1">
      <c r="A643" s="266" t="s">
        <v>684</v>
      </c>
      <c r="B643" s="324" t="s">
        <v>646</v>
      </c>
      <c r="C643" s="187">
        <v>563</v>
      </c>
      <c r="D643" s="164" t="s">
        <v>18</v>
      </c>
      <c r="E643" s="165">
        <v>3213</v>
      </c>
      <c r="F643" s="181" t="s">
        <v>112</v>
      </c>
      <c r="G643" s="159">
        <v>705000</v>
      </c>
      <c r="H643" s="159">
        <v>605000</v>
      </c>
      <c r="I643" s="254"/>
      <c r="J643" s="159"/>
      <c r="K643" s="254"/>
      <c r="L643" s="306">
        <f t="shared" ref="L643:L706" si="553">G643-H643+J643</f>
        <v>100000</v>
      </c>
      <c r="M643" s="274"/>
    </row>
    <row r="644" spans="1:13" s="160" customFormat="1" ht="15.75" hidden="1">
      <c r="A644" s="266" t="s">
        <v>684</v>
      </c>
      <c r="B644" s="325" t="s">
        <v>646</v>
      </c>
      <c r="C644" s="233">
        <v>563</v>
      </c>
      <c r="D644" s="222" t="s">
        <v>18</v>
      </c>
      <c r="E644" s="223">
        <v>322</v>
      </c>
      <c r="F644" s="234"/>
      <c r="G644" s="224">
        <f>SUM(G645:G646)</f>
        <v>123000</v>
      </c>
      <c r="H644" s="224">
        <f>SUM(H645:H646)</f>
        <v>121000</v>
      </c>
      <c r="I644" s="224">
        <f>SUM(I645:I646)</f>
        <v>0</v>
      </c>
      <c r="J644" s="224">
        <f>SUM(J645:J646)</f>
        <v>0</v>
      </c>
      <c r="K644" s="224">
        <f>SUM(K645:K646)</f>
        <v>0</v>
      </c>
      <c r="L644" s="310">
        <f t="shared" si="553"/>
        <v>2000</v>
      </c>
      <c r="M644" s="274"/>
    </row>
    <row r="645" spans="1:13" s="160" customFormat="1" hidden="1">
      <c r="A645" s="266" t="s">
        <v>684</v>
      </c>
      <c r="B645" s="324" t="s">
        <v>646</v>
      </c>
      <c r="C645" s="187">
        <v>563</v>
      </c>
      <c r="D645" s="164" t="s">
        <v>18</v>
      </c>
      <c r="E645" s="165">
        <v>3221</v>
      </c>
      <c r="F645" s="181" t="s">
        <v>146</v>
      </c>
      <c r="G645" s="159">
        <v>63000</v>
      </c>
      <c r="H645" s="159">
        <v>62000</v>
      </c>
      <c r="I645" s="254"/>
      <c r="J645" s="159"/>
      <c r="K645" s="254"/>
      <c r="L645" s="306">
        <f t="shared" si="553"/>
        <v>1000</v>
      </c>
      <c r="M645" s="274"/>
    </row>
    <row r="646" spans="1:13" s="160" customFormat="1" hidden="1">
      <c r="A646" s="266" t="s">
        <v>684</v>
      </c>
      <c r="B646" s="324" t="s">
        <v>646</v>
      </c>
      <c r="C646" s="187">
        <v>563</v>
      </c>
      <c r="D646" s="164" t="s">
        <v>18</v>
      </c>
      <c r="E646" s="165">
        <v>3223</v>
      </c>
      <c r="F646" s="181" t="s">
        <v>115</v>
      </c>
      <c r="G646" s="159">
        <v>60000</v>
      </c>
      <c r="H646" s="159">
        <v>59000</v>
      </c>
      <c r="I646" s="254"/>
      <c r="J646" s="159"/>
      <c r="K646" s="254"/>
      <c r="L646" s="306">
        <f t="shared" si="553"/>
        <v>1000</v>
      </c>
      <c r="M646" s="274"/>
    </row>
    <row r="647" spans="1:13" s="160" customFormat="1" ht="15.75" hidden="1">
      <c r="A647" s="266" t="s">
        <v>684</v>
      </c>
      <c r="B647" s="325" t="s">
        <v>646</v>
      </c>
      <c r="C647" s="233">
        <v>563</v>
      </c>
      <c r="D647" s="222" t="s">
        <v>18</v>
      </c>
      <c r="E647" s="223">
        <v>323</v>
      </c>
      <c r="F647" s="234"/>
      <c r="G647" s="224">
        <f>SUM(G648:G655)</f>
        <v>15374000</v>
      </c>
      <c r="H647" s="224">
        <f>SUM(H648:H655)</f>
        <v>13036000</v>
      </c>
      <c r="I647" s="224">
        <f>SUM(I648:I655)</f>
        <v>0</v>
      </c>
      <c r="J647" s="224">
        <f>SUM(J648:J655)</f>
        <v>0</v>
      </c>
      <c r="K647" s="224">
        <f>SUM(K648:K655)</f>
        <v>0</v>
      </c>
      <c r="L647" s="310">
        <f t="shared" si="553"/>
        <v>2338000</v>
      </c>
      <c r="M647" s="274"/>
    </row>
    <row r="648" spans="1:13" s="160" customFormat="1" hidden="1">
      <c r="A648" s="266" t="s">
        <v>684</v>
      </c>
      <c r="B648" s="324" t="s">
        <v>646</v>
      </c>
      <c r="C648" s="187">
        <v>563</v>
      </c>
      <c r="D648" s="164" t="s">
        <v>18</v>
      </c>
      <c r="E648" s="165">
        <v>3231</v>
      </c>
      <c r="F648" s="181" t="s">
        <v>117</v>
      </c>
      <c r="G648" s="159">
        <v>50000</v>
      </c>
      <c r="H648" s="159">
        <v>49000</v>
      </c>
      <c r="I648" s="254"/>
      <c r="J648" s="159"/>
      <c r="K648" s="254"/>
      <c r="L648" s="306">
        <f t="shared" si="553"/>
        <v>1000</v>
      </c>
      <c r="M648" s="274"/>
    </row>
    <row r="649" spans="1:13" s="160" customFormat="1" hidden="1">
      <c r="A649" s="266" t="s">
        <v>684</v>
      </c>
      <c r="B649" s="324" t="s">
        <v>646</v>
      </c>
      <c r="C649" s="187">
        <v>563</v>
      </c>
      <c r="D649" s="164" t="s">
        <v>18</v>
      </c>
      <c r="E649" s="165">
        <v>3232</v>
      </c>
      <c r="F649" s="181" t="s">
        <v>118</v>
      </c>
      <c r="G649" s="159">
        <v>1361000</v>
      </c>
      <c r="H649" s="159">
        <v>411000</v>
      </c>
      <c r="I649" s="254"/>
      <c r="J649" s="159"/>
      <c r="K649" s="254"/>
      <c r="L649" s="306">
        <f t="shared" si="553"/>
        <v>950000</v>
      </c>
      <c r="M649" s="274"/>
    </row>
    <row r="650" spans="1:13" s="160" customFormat="1" hidden="1">
      <c r="A650" s="266" t="s">
        <v>684</v>
      </c>
      <c r="B650" s="324" t="s">
        <v>646</v>
      </c>
      <c r="C650" s="187">
        <v>563</v>
      </c>
      <c r="D650" s="164" t="s">
        <v>18</v>
      </c>
      <c r="E650" s="165">
        <v>3233</v>
      </c>
      <c r="F650" s="181" t="s">
        <v>119</v>
      </c>
      <c r="G650" s="159">
        <v>212000</v>
      </c>
      <c r="H650" s="159">
        <v>92000</v>
      </c>
      <c r="I650" s="254"/>
      <c r="J650" s="159"/>
      <c r="K650" s="254"/>
      <c r="L650" s="306">
        <f t="shared" si="553"/>
        <v>120000</v>
      </c>
      <c r="M650" s="274"/>
    </row>
    <row r="651" spans="1:13" s="160" customFormat="1" hidden="1">
      <c r="A651" s="266" t="s">
        <v>684</v>
      </c>
      <c r="B651" s="324" t="s">
        <v>646</v>
      </c>
      <c r="C651" s="187">
        <v>563</v>
      </c>
      <c r="D651" s="164" t="s">
        <v>18</v>
      </c>
      <c r="E651" s="165">
        <v>3234</v>
      </c>
      <c r="F651" s="181" t="s">
        <v>120</v>
      </c>
      <c r="G651" s="159">
        <v>20000</v>
      </c>
      <c r="H651" s="159">
        <v>10000</v>
      </c>
      <c r="I651" s="254"/>
      <c r="J651" s="159"/>
      <c r="K651" s="254"/>
      <c r="L651" s="306">
        <f t="shared" si="553"/>
        <v>10000</v>
      </c>
      <c r="M651" s="274"/>
    </row>
    <row r="652" spans="1:13" s="160" customFormat="1" hidden="1">
      <c r="A652" s="266" t="s">
        <v>684</v>
      </c>
      <c r="B652" s="324" t="s">
        <v>646</v>
      </c>
      <c r="C652" s="187">
        <v>563</v>
      </c>
      <c r="D652" s="164" t="s">
        <v>18</v>
      </c>
      <c r="E652" s="165">
        <v>3235</v>
      </c>
      <c r="F652" s="181" t="s">
        <v>42</v>
      </c>
      <c r="G652" s="159">
        <v>93000</v>
      </c>
      <c r="H652" s="159">
        <v>13000</v>
      </c>
      <c r="I652" s="254"/>
      <c r="J652" s="159"/>
      <c r="K652" s="254"/>
      <c r="L652" s="306">
        <f t="shared" si="553"/>
        <v>80000</v>
      </c>
      <c r="M652" s="274"/>
    </row>
    <row r="653" spans="1:13" s="160" customFormat="1" hidden="1">
      <c r="A653" s="266" t="s">
        <v>684</v>
      </c>
      <c r="B653" s="324" t="s">
        <v>646</v>
      </c>
      <c r="C653" s="187">
        <v>563</v>
      </c>
      <c r="D653" s="164" t="s">
        <v>18</v>
      </c>
      <c r="E653" s="165">
        <v>3237</v>
      </c>
      <c r="F653" s="181" t="s">
        <v>36</v>
      </c>
      <c r="G653" s="159">
        <v>12961000</v>
      </c>
      <c r="H653" s="159">
        <v>11925000</v>
      </c>
      <c r="I653" s="254"/>
      <c r="J653" s="159"/>
      <c r="K653" s="254"/>
      <c r="L653" s="306">
        <f t="shared" si="553"/>
        <v>1036000</v>
      </c>
      <c r="M653" s="274"/>
    </row>
    <row r="654" spans="1:13" s="160" customFormat="1" hidden="1">
      <c r="A654" s="266" t="s">
        <v>684</v>
      </c>
      <c r="B654" s="324" t="s">
        <v>646</v>
      </c>
      <c r="C654" s="187">
        <v>563</v>
      </c>
      <c r="D654" s="164" t="s">
        <v>18</v>
      </c>
      <c r="E654" s="165">
        <v>3238</v>
      </c>
      <c r="F654" s="181" t="s">
        <v>122</v>
      </c>
      <c r="G654" s="159">
        <v>488000</v>
      </c>
      <c r="H654" s="159">
        <v>441000</v>
      </c>
      <c r="I654" s="254"/>
      <c r="J654" s="159"/>
      <c r="K654" s="254"/>
      <c r="L654" s="306">
        <f t="shared" si="553"/>
        <v>47000</v>
      </c>
      <c r="M654" s="274"/>
    </row>
    <row r="655" spans="1:13" s="160" customFormat="1" hidden="1">
      <c r="A655" s="266" t="s">
        <v>684</v>
      </c>
      <c r="B655" s="324" t="s">
        <v>646</v>
      </c>
      <c r="C655" s="187">
        <v>563</v>
      </c>
      <c r="D655" s="164" t="s">
        <v>18</v>
      </c>
      <c r="E655" s="165">
        <v>3239</v>
      </c>
      <c r="F655" s="181" t="s">
        <v>41</v>
      </c>
      <c r="G655" s="159">
        <v>189000</v>
      </c>
      <c r="H655" s="159">
        <v>95000</v>
      </c>
      <c r="I655" s="254"/>
      <c r="J655" s="159"/>
      <c r="K655" s="254"/>
      <c r="L655" s="306">
        <f t="shared" si="553"/>
        <v>94000</v>
      </c>
      <c r="M655" s="274"/>
    </row>
    <row r="656" spans="1:13" s="160" customFormat="1" ht="15.75" hidden="1">
      <c r="A656" s="266" t="s">
        <v>684</v>
      </c>
      <c r="B656" s="325" t="s">
        <v>646</v>
      </c>
      <c r="C656" s="233">
        <v>563</v>
      </c>
      <c r="D656" s="222" t="s">
        <v>18</v>
      </c>
      <c r="E656" s="223">
        <v>329</v>
      </c>
      <c r="F656" s="234"/>
      <c r="G656" s="224">
        <f>G657</f>
        <v>143000</v>
      </c>
      <c r="H656" s="224">
        <f>H657</f>
        <v>103000</v>
      </c>
      <c r="I656" s="224">
        <f>I657</f>
        <v>0</v>
      </c>
      <c r="J656" s="224">
        <f>J657</f>
        <v>0</v>
      </c>
      <c r="K656" s="224">
        <f>K657</f>
        <v>0</v>
      </c>
      <c r="L656" s="310">
        <f t="shared" si="553"/>
        <v>40000</v>
      </c>
      <c r="M656" s="274"/>
    </row>
    <row r="657" spans="1:13" s="160" customFormat="1" hidden="1">
      <c r="A657" s="266" t="s">
        <v>684</v>
      </c>
      <c r="B657" s="324" t="s">
        <v>646</v>
      </c>
      <c r="C657" s="187">
        <v>563</v>
      </c>
      <c r="D657" s="164" t="s">
        <v>18</v>
      </c>
      <c r="E657" s="165">
        <v>3293</v>
      </c>
      <c r="F657" s="181" t="s">
        <v>124</v>
      </c>
      <c r="G657" s="159">
        <v>143000</v>
      </c>
      <c r="H657" s="159">
        <v>103000</v>
      </c>
      <c r="I657" s="254"/>
      <c r="J657" s="159"/>
      <c r="K657" s="254"/>
      <c r="L657" s="306">
        <f t="shared" si="553"/>
        <v>40000</v>
      </c>
      <c r="M657" s="274"/>
    </row>
    <row r="658" spans="1:13" s="160" customFormat="1" ht="15.75" hidden="1">
      <c r="A658" s="266" t="s">
        <v>684</v>
      </c>
      <c r="B658" s="317" t="s">
        <v>646</v>
      </c>
      <c r="C658" s="221">
        <v>563</v>
      </c>
      <c r="D658" s="222" t="s">
        <v>24</v>
      </c>
      <c r="E658" s="223">
        <v>368</v>
      </c>
      <c r="F658" s="234"/>
      <c r="G658" s="224">
        <f>SUM(G659:G660)</f>
        <v>3000</v>
      </c>
      <c r="H658" s="224">
        <f>SUM(H659:H660)</f>
        <v>0</v>
      </c>
      <c r="I658" s="224">
        <f>SUM(I659:I660)</f>
        <v>0</v>
      </c>
      <c r="J658" s="224">
        <f>SUM(J659:J660)</f>
        <v>0</v>
      </c>
      <c r="K658" s="224">
        <f>SUM(K659:K660)</f>
        <v>0</v>
      </c>
      <c r="L658" s="310">
        <f t="shared" si="553"/>
        <v>3000</v>
      </c>
      <c r="M658" s="274"/>
    </row>
    <row r="659" spans="1:13" s="160" customFormat="1" ht="30" hidden="1">
      <c r="A659" s="266" t="s">
        <v>684</v>
      </c>
      <c r="B659" s="316" t="s">
        <v>646</v>
      </c>
      <c r="C659" s="163">
        <v>563</v>
      </c>
      <c r="D659" s="164" t="s">
        <v>24</v>
      </c>
      <c r="E659" s="165">
        <v>3681</v>
      </c>
      <c r="F659" s="181" t="s">
        <v>645</v>
      </c>
      <c r="G659" s="159">
        <v>2000</v>
      </c>
      <c r="H659" s="159"/>
      <c r="I659" s="254"/>
      <c r="J659" s="159"/>
      <c r="K659" s="254"/>
      <c r="L659" s="306">
        <f t="shared" si="553"/>
        <v>2000</v>
      </c>
      <c r="M659" s="274"/>
    </row>
    <row r="660" spans="1:13" s="160" customFormat="1" ht="30" hidden="1">
      <c r="A660" s="266" t="s">
        <v>684</v>
      </c>
      <c r="B660" s="316" t="s">
        <v>646</v>
      </c>
      <c r="C660" s="163">
        <v>563</v>
      </c>
      <c r="D660" s="164" t="s">
        <v>24</v>
      </c>
      <c r="E660" s="165">
        <v>3682</v>
      </c>
      <c r="F660" s="181" t="s">
        <v>630</v>
      </c>
      <c r="G660" s="159">
        <v>1000</v>
      </c>
      <c r="H660" s="159"/>
      <c r="I660" s="254"/>
      <c r="J660" s="159"/>
      <c r="K660" s="254"/>
      <c r="L660" s="306">
        <f t="shared" si="553"/>
        <v>1000</v>
      </c>
      <c r="M660" s="274"/>
    </row>
    <row r="661" spans="1:13" s="168" customFormat="1" ht="15.75" hidden="1">
      <c r="A661" s="266" t="s">
        <v>684</v>
      </c>
      <c r="B661" s="314" t="s">
        <v>646</v>
      </c>
      <c r="C661" s="215">
        <v>563</v>
      </c>
      <c r="D661" s="216" t="s">
        <v>25</v>
      </c>
      <c r="E661" s="217">
        <v>384</v>
      </c>
      <c r="F661" s="218"/>
      <c r="G661" s="219">
        <f>SUM(G662:G663)</f>
        <v>2000</v>
      </c>
      <c r="H661" s="219">
        <f>SUM(H662:H663)</f>
        <v>0</v>
      </c>
      <c r="I661" s="219">
        <f>SUM(I662:I663)</f>
        <v>0</v>
      </c>
      <c r="J661" s="219">
        <f>SUM(J662:J663)</f>
        <v>0</v>
      </c>
      <c r="K661" s="219">
        <f>SUM(K662:K663)</f>
        <v>0</v>
      </c>
      <c r="L661" s="303">
        <f t="shared" si="553"/>
        <v>2000</v>
      </c>
      <c r="M661" s="275"/>
    </row>
    <row r="662" spans="1:13" s="168" customFormat="1" ht="30" hidden="1">
      <c r="A662" s="266" t="s">
        <v>684</v>
      </c>
      <c r="B662" s="315" t="s">
        <v>646</v>
      </c>
      <c r="C662" s="153">
        <v>563</v>
      </c>
      <c r="D662" s="154" t="s">
        <v>27</v>
      </c>
      <c r="E662" s="155">
        <v>3841</v>
      </c>
      <c r="F662" s="156" t="s">
        <v>653</v>
      </c>
      <c r="G662" s="161">
        <v>1000</v>
      </c>
      <c r="H662" s="161"/>
      <c r="I662" s="255"/>
      <c r="J662" s="161"/>
      <c r="K662" s="255"/>
      <c r="L662" s="307">
        <f t="shared" si="553"/>
        <v>1000</v>
      </c>
      <c r="M662" s="275"/>
    </row>
    <row r="663" spans="1:13" s="160" customFormat="1" ht="30" hidden="1">
      <c r="A663" s="266" t="s">
        <v>684</v>
      </c>
      <c r="B663" s="315" t="s">
        <v>646</v>
      </c>
      <c r="C663" s="153">
        <v>563</v>
      </c>
      <c r="D663" s="154" t="s">
        <v>27</v>
      </c>
      <c r="E663" s="155">
        <v>3842</v>
      </c>
      <c r="F663" s="156" t="s">
        <v>631</v>
      </c>
      <c r="G663" s="161">
        <v>1000</v>
      </c>
      <c r="H663" s="161"/>
      <c r="I663" s="255"/>
      <c r="J663" s="161"/>
      <c r="K663" s="255"/>
      <c r="L663" s="307">
        <f t="shared" si="553"/>
        <v>1000</v>
      </c>
      <c r="M663" s="274"/>
    </row>
    <row r="664" spans="1:13" s="160" customFormat="1" ht="15.75" hidden="1">
      <c r="A664" s="266" t="s">
        <v>684</v>
      </c>
      <c r="B664" s="325" t="s">
        <v>646</v>
      </c>
      <c r="C664" s="233">
        <v>563</v>
      </c>
      <c r="D664" s="222" t="s">
        <v>18</v>
      </c>
      <c r="E664" s="223">
        <v>412</v>
      </c>
      <c r="F664" s="234"/>
      <c r="G664" s="219">
        <f>G665</f>
        <v>986000</v>
      </c>
      <c r="H664" s="219">
        <f>H665</f>
        <v>959000</v>
      </c>
      <c r="I664" s="219">
        <f>I665</f>
        <v>0</v>
      </c>
      <c r="J664" s="219">
        <f>J665</f>
        <v>0</v>
      </c>
      <c r="K664" s="219">
        <f>K665</f>
        <v>0</v>
      </c>
      <c r="L664" s="303">
        <f t="shared" si="553"/>
        <v>27000</v>
      </c>
      <c r="M664" s="274"/>
    </row>
    <row r="665" spans="1:13" s="160" customFormat="1" hidden="1">
      <c r="A665" s="266" t="s">
        <v>684</v>
      </c>
      <c r="B665" s="324" t="s">
        <v>646</v>
      </c>
      <c r="C665" s="187">
        <v>563</v>
      </c>
      <c r="D665" s="164" t="s">
        <v>18</v>
      </c>
      <c r="E665" s="165">
        <v>4123</v>
      </c>
      <c r="F665" s="181" t="s">
        <v>133</v>
      </c>
      <c r="G665" s="161">
        <v>986000</v>
      </c>
      <c r="H665" s="161">
        <v>959000</v>
      </c>
      <c r="I665" s="255"/>
      <c r="J665" s="161"/>
      <c r="K665" s="255"/>
      <c r="L665" s="307">
        <f t="shared" si="553"/>
        <v>27000</v>
      </c>
      <c r="M665" s="274"/>
    </row>
    <row r="666" spans="1:13" s="160" customFormat="1" ht="15.75" hidden="1">
      <c r="A666" s="266" t="s">
        <v>684</v>
      </c>
      <c r="B666" s="325" t="s">
        <v>646</v>
      </c>
      <c r="C666" s="233">
        <v>563</v>
      </c>
      <c r="D666" s="222" t="s">
        <v>18</v>
      </c>
      <c r="E666" s="223">
        <v>422</v>
      </c>
      <c r="F666" s="234"/>
      <c r="G666" s="219">
        <f>SUM(G667:G670)</f>
        <v>1671000</v>
      </c>
      <c r="H666" s="219">
        <f>SUM(H667:H670)</f>
        <v>1645000</v>
      </c>
      <c r="I666" s="219">
        <f>SUM(I667:I670)</f>
        <v>0</v>
      </c>
      <c r="J666" s="219">
        <f>SUM(J667:J670)</f>
        <v>22800</v>
      </c>
      <c r="K666" s="219">
        <f>SUM(K667:K670)</f>
        <v>0</v>
      </c>
      <c r="L666" s="303">
        <f t="shared" si="553"/>
        <v>48800</v>
      </c>
      <c r="M666" s="274"/>
    </row>
    <row r="667" spans="1:13" s="160" customFormat="1" hidden="1">
      <c r="A667" s="266" t="s">
        <v>684</v>
      </c>
      <c r="B667" s="324" t="s">
        <v>646</v>
      </c>
      <c r="C667" s="187">
        <v>563</v>
      </c>
      <c r="D667" s="164" t="s">
        <v>18</v>
      </c>
      <c r="E667" s="165">
        <v>4221</v>
      </c>
      <c r="F667" s="181" t="s">
        <v>129</v>
      </c>
      <c r="G667" s="159">
        <v>773000</v>
      </c>
      <c r="H667" s="159">
        <v>749000</v>
      </c>
      <c r="I667" s="254"/>
      <c r="J667" s="159"/>
      <c r="K667" s="254"/>
      <c r="L667" s="306">
        <f t="shared" si="553"/>
        <v>24000</v>
      </c>
      <c r="M667" s="274"/>
    </row>
    <row r="668" spans="1:13" s="160" customFormat="1" hidden="1">
      <c r="A668" s="266" t="s">
        <v>684</v>
      </c>
      <c r="B668" s="324" t="s">
        <v>646</v>
      </c>
      <c r="C668" s="187">
        <v>563</v>
      </c>
      <c r="D668" s="164" t="s">
        <v>18</v>
      </c>
      <c r="E668" s="165">
        <v>4222</v>
      </c>
      <c r="F668" s="181" t="s">
        <v>130</v>
      </c>
      <c r="G668" s="159">
        <v>633000</v>
      </c>
      <c r="H668" s="159">
        <v>632000</v>
      </c>
      <c r="I668" s="254"/>
      <c r="J668" s="159"/>
      <c r="K668" s="254"/>
      <c r="L668" s="306">
        <f t="shared" si="553"/>
        <v>1000</v>
      </c>
      <c r="M668" s="274"/>
    </row>
    <row r="669" spans="1:13" s="160" customFormat="1" hidden="1">
      <c r="A669" s="266" t="s">
        <v>684</v>
      </c>
      <c r="B669" s="324" t="s">
        <v>646</v>
      </c>
      <c r="C669" s="187">
        <v>563</v>
      </c>
      <c r="D669" s="164" t="s">
        <v>18</v>
      </c>
      <c r="E669" s="165">
        <v>4223</v>
      </c>
      <c r="F669" s="156" t="s">
        <v>131</v>
      </c>
      <c r="G669" s="159">
        <v>0</v>
      </c>
      <c r="H669" s="159"/>
      <c r="I669" s="254"/>
      <c r="J669" s="159">
        <v>22800</v>
      </c>
      <c r="K669" s="254"/>
      <c r="L669" s="306">
        <f t="shared" si="553"/>
        <v>22800</v>
      </c>
      <c r="M669" s="274"/>
    </row>
    <row r="670" spans="1:13" s="160" customFormat="1" hidden="1">
      <c r="A670" s="266" t="s">
        <v>684</v>
      </c>
      <c r="B670" s="324" t="s">
        <v>646</v>
      </c>
      <c r="C670" s="187">
        <v>563</v>
      </c>
      <c r="D670" s="164" t="s">
        <v>18</v>
      </c>
      <c r="E670" s="165">
        <v>4227</v>
      </c>
      <c r="F670" s="181" t="s">
        <v>132</v>
      </c>
      <c r="G670" s="159">
        <v>265000</v>
      </c>
      <c r="H670" s="159">
        <v>264000</v>
      </c>
      <c r="I670" s="254"/>
      <c r="J670" s="159"/>
      <c r="K670" s="254"/>
      <c r="L670" s="306">
        <f t="shared" si="553"/>
        <v>1000</v>
      </c>
      <c r="M670" s="274"/>
    </row>
    <row r="671" spans="1:13" s="160" customFormat="1" ht="15.75" hidden="1">
      <c r="A671" s="266" t="s">
        <v>684</v>
      </c>
      <c r="B671" s="325" t="s">
        <v>646</v>
      </c>
      <c r="C671" s="233">
        <v>563</v>
      </c>
      <c r="D671" s="222" t="s">
        <v>18</v>
      </c>
      <c r="E671" s="223">
        <v>423</v>
      </c>
      <c r="F671" s="234"/>
      <c r="G671" s="219">
        <f>G672</f>
        <v>212000</v>
      </c>
      <c r="H671" s="219">
        <f>H672</f>
        <v>211000</v>
      </c>
      <c r="I671" s="219">
        <f>I672</f>
        <v>0</v>
      </c>
      <c r="J671" s="219">
        <f>J672</f>
        <v>0</v>
      </c>
      <c r="K671" s="219">
        <f>K672</f>
        <v>0</v>
      </c>
      <c r="L671" s="303">
        <f t="shared" si="553"/>
        <v>1000</v>
      </c>
      <c r="M671" s="274"/>
    </row>
    <row r="672" spans="1:13" s="160" customFormat="1" hidden="1">
      <c r="A672" s="266" t="s">
        <v>684</v>
      </c>
      <c r="B672" s="324" t="s">
        <v>646</v>
      </c>
      <c r="C672" s="187">
        <v>563</v>
      </c>
      <c r="D672" s="164" t="s">
        <v>18</v>
      </c>
      <c r="E672" s="165">
        <v>4231</v>
      </c>
      <c r="F672" s="181" t="s">
        <v>128</v>
      </c>
      <c r="G672" s="161">
        <v>212000</v>
      </c>
      <c r="H672" s="161">
        <v>211000</v>
      </c>
      <c r="I672" s="255"/>
      <c r="J672" s="161"/>
      <c r="K672" s="255"/>
      <c r="L672" s="307">
        <f t="shared" si="553"/>
        <v>1000</v>
      </c>
      <c r="M672" s="274"/>
    </row>
    <row r="673" spans="1:13" s="160" customFormat="1" ht="47.25" hidden="1">
      <c r="A673" s="266" t="s">
        <v>684</v>
      </c>
      <c r="B673" s="480" t="s">
        <v>661</v>
      </c>
      <c r="C673" s="481"/>
      <c r="D673" s="481"/>
      <c r="E673" s="481"/>
      <c r="F673" s="190" t="s">
        <v>662</v>
      </c>
      <c r="G673" s="262">
        <f>G674+G677</f>
        <v>6667000</v>
      </c>
      <c r="H673" s="262">
        <f>H674+H677</f>
        <v>6663000</v>
      </c>
      <c r="I673" s="262">
        <f>I674+I677</f>
        <v>998000</v>
      </c>
      <c r="J673" s="262">
        <f>J674+J677</f>
        <v>0</v>
      </c>
      <c r="K673" s="262">
        <f>K674+K677</f>
        <v>0</v>
      </c>
      <c r="L673" s="326">
        <f t="shared" si="553"/>
        <v>4000</v>
      </c>
      <c r="M673" s="274"/>
    </row>
    <row r="674" spans="1:13" s="160" customFormat="1" ht="15.75" hidden="1">
      <c r="A674" s="266" t="s">
        <v>684</v>
      </c>
      <c r="B674" s="325" t="s">
        <v>661</v>
      </c>
      <c r="C674" s="233">
        <v>12</v>
      </c>
      <c r="D674" s="222" t="s">
        <v>26</v>
      </c>
      <c r="E674" s="223">
        <v>363</v>
      </c>
      <c r="F674" s="234"/>
      <c r="G674" s="219">
        <f>SUM(G675:G676)</f>
        <v>1000000</v>
      </c>
      <c r="H674" s="219">
        <f>SUM(H675:H676)</f>
        <v>998000</v>
      </c>
      <c r="I674" s="219">
        <f>SUM(I675:I676)</f>
        <v>998000</v>
      </c>
      <c r="J674" s="219">
        <f>SUM(J675:J676)</f>
        <v>0</v>
      </c>
      <c r="K674" s="219">
        <f>SUM(K675:K676)</f>
        <v>0</v>
      </c>
      <c r="L674" s="303">
        <f t="shared" si="553"/>
        <v>2000</v>
      </c>
      <c r="M674" s="274"/>
    </row>
    <row r="675" spans="1:13" s="160" customFormat="1" hidden="1">
      <c r="A675" s="266" t="s">
        <v>684</v>
      </c>
      <c r="B675" s="324" t="s">
        <v>661</v>
      </c>
      <c r="C675" s="187">
        <v>12</v>
      </c>
      <c r="D675" s="164" t="s">
        <v>26</v>
      </c>
      <c r="E675" s="165">
        <v>3631</v>
      </c>
      <c r="F675" s="181" t="s">
        <v>233</v>
      </c>
      <c r="G675" s="159">
        <v>100000</v>
      </c>
      <c r="H675" s="159">
        <v>99000</v>
      </c>
      <c r="I675" s="157">
        <f t="shared" ref="I675:I676" si="554">H675</f>
        <v>99000</v>
      </c>
      <c r="J675" s="159"/>
      <c r="K675" s="157">
        <f t="shared" ref="K675:K676" si="555">J675</f>
        <v>0</v>
      </c>
      <c r="L675" s="306">
        <f t="shared" si="553"/>
        <v>1000</v>
      </c>
      <c r="M675" s="274"/>
    </row>
    <row r="676" spans="1:13" s="160" customFormat="1" hidden="1">
      <c r="A676" s="266" t="s">
        <v>684</v>
      </c>
      <c r="B676" s="324" t="s">
        <v>661</v>
      </c>
      <c r="C676" s="187">
        <v>12</v>
      </c>
      <c r="D676" s="164" t="s">
        <v>26</v>
      </c>
      <c r="E676" s="165">
        <v>3632</v>
      </c>
      <c r="F676" s="181" t="s">
        <v>244</v>
      </c>
      <c r="G676" s="159">
        <v>900000</v>
      </c>
      <c r="H676" s="159">
        <v>899000</v>
      </c>
      <c r="I676" s="157">
        <f t="shared" si="554"/>
        <v>899000</v>
      </c>
      <c r="J676" s="159"/>
      <c r="K676" s="157">
        <f t="shared" si="555"/>
        <v>0</v>
      </c>
      <c r="L676" s="306">
        <f t="shared" si="553"/>
        <v>1000</v>
      </c>
      <c r="M676" s="274"/>
    </row>
    <row r="677" spans="1:13" s="160" customFormat="1" ht="15.75" hidden="1">
      <c r="A677" s="266" t="s">
        <v>684</v>
      </c>
      <c r="B677" s="325" t="s">
        <v>661</v>
      </c>
      <c r="C677" s="233">
        <v>563</v>
      </c>
      <c r="D677" s="222" t="s">
        <v>26</v>
      </c>
      <c r="E677" s="223">
        <v>368</v>
      </c>
      <c r="F677" s="234"/>
      <c r="G677" s="219">
        <f>SUM(G678:G679)</f>
        <v>5667000</v>
      </c>
      <c r="H677" s="219">
        <f>SUM(H678:H679)</f>
        <v>5665000</v>
      </c>
      <c r="I677" s="219">
        <f>SUM(I678:I679)</f>
        <v>0</v>
      </c>
      <c r="J677" s="219">
        <f>SUM(J678:J679)</f>
        <v>0</v>
      </c>
      <c r="K677" s="219">
        <f>SUM(K678:K679)</f>
        <v>0</v>
      </c>
      <c r="L677" s="303">
        <f t="shared" si="553"/>
        <v>2000</v>
      </c>
      <c r="M677" s="274"/>
    </row>
    <row r="678" spans="1:13" s="160" customFormat="1" ht="30" hidden="1">
      <c r="A678" s="266" t="s">
        <v>684</v>
      </c>
      <c r="B678" s="324" t="s">
        <v>661</v>
      </c>
      <c r="C678" s="187">
        <v>563</v>
      </c>
      <c r="D678" s="164" t="s">
        <v>26</v>
      </c>
      <c r="E678" s="165">
        <v>3681</v>
      </c>
      <c r="F678" s="181" t="s">
        <v>645</v>
      </c>
      <c r="G678" s="159">
        <v>850000</v>
      </c>
      <c r="H678" s="159">
        <v>849000</v>
      </c>
      <c r="I678" s="254"/>
      <c r="J678" s="159"/>
      <c r="K678" s="254"/>
      <c r="L678" s="306">
        <f t="shared" si="553"/>
        <v>1000</v>
      </c>
      <c r="M678" s="274"/>
    </row>
    <row r="679" spans="1:13" s="160" customFormat="1" ht="30" hidden="1">
      <c r="A679" s="266" t="s">
        <v>684</v>
      </c>
      <c r="B679" s="324" t="s">
        <v>661</v>
      </c>
      <c r="C679" s="187">
        <v>563</v>
      </c>
      <c r="D679" s="164" t="s">
        <v>26</v>
      </c>
      <c r="E679" s="165">
        <v>3682</v>
      </c>
      <c r="F679" s="181" t="s">
        <v>630</v>
      </c>
      <c r="G679" s="159">
        <v>4817000</v>
      </c>
      <c r="H679" s="159">
        <v>4816000</v>
      </c>
      <c r="I679" s="254"/>
      <c r="J679" s="159"/>
      <c r="K679" s="254"/>
      <c r="L679" s="306">
        <f t="shared" si="553"/>
        <v>1000</v>
      </c>
      <c r="M679" s="274"/>
    </row>
    <row r="680" spans="1:13" s="160" customFormat="1" ht="15.75" hidden="1">
      <c r="A680" s="266" t="s">
        <v>684</v>
      </c>
      <c r="B680" s="486" t="s">
        <v>657</v>
      </c>
      <c r="C680" s="487"/>
      <c r="D680" s="487"/>
      <c r="E680" s="488"/>
      <c r="F680" s="149" t="s">
        <v>654</v>
      </c>
      <c r="G680" s="150">
        <f>G681+G683+G685+G687+G689+G693</f>
        <v>2851500</v>
      </c>
      <c r="H680" s="150">
        <f>H681+H683+H685+H687+H689+H693</f>
        <v>1464000</v>
      </c>
      <c r="I680" s="150">
        <f>I681+I683+I685+I687+I689+I693</f>
        <v>0</v>
      </c>
      <c r="J680" s="150">
        <f>J681+J683+J685+J687+J689+J693</f>
        <v>51500</v>
      </c>
      <c r="K680" s="150">
        <f>K681+K683+K685+K687+K689+K693</f>
        <v>0</v>
      </c>
      <c r="L680" s="301">
        <f t="shared" si="553"/>
        <v>1439000</v>
      </c>
      <c r="M680" s="274"/>
    </row>
    <row r="681" spans="1:13" s="160" customFormat="1" ht="15.75" hidden="1">
      <c r="A681" s="266" t="s">
        <v>684</v>
      </c>
      <c r="B681" s="314" t="s">
        <v>657</v>
      </c>
      <c r="C681" s="215">
        <v>562</v>
      </c>
      <c r="D681" s="216" t="s">
        <v>18</v>
      </c>
      <c r="E681" s="217">
        <v>321</v>
      </c>
      <c r="F681" s="218"/>
      <c r="G681" s="219">
        <f>G682</f>
        <v>50000</v>
      </c>
      <c r="H681" s="219">
        <f>H682</f>
        <v>0</v>
      </c>
      <c r="I681" s="219">
        <f>I682</f>
        <v>0</v>
      </c>
      <c r="J681" s="219">
        <f>J682</f>
        <v>16000</v>
      </c>
      <c r="K681" s="219">
        <f>K682</f>
        <v>0</v>
      </c>
      <c r="L681" s="303">
        <f t="shared" si="553"/>
        <v>66000</v>
      </c>
      <c r="M681" s="274"/>
    </row>
    <row r="682" spans="1:13" s="160" customFormat="1" hidden="1">
      <c r="A682" s="266" t="s">
        <v>684</v>
      </c>
      <c r="B682" s="315" t="s">
        <v>657</v>
      </c>
      <c r="C682" s="153">
        <v>562</v>
      </c>
      <c r="D682" s="154" t="s">
        <v>18</v>
      </c>
      <c r="E682" s="155">
        <v>3211</v>
      </c>
      <c r="F682" s="156" t="s">
        <v>110</v>
      </c>
      <c r="G682" s="161">
        <v>50000</v>
      </c>
      <c r="H682" s="161"/>
      <c r="I682" s="255"/>
      <c r="J682" s="161">
        <v>16000</v>
      </c>
      <c r="K682" s="255"/>
      <c r="L682" s="307">
        <f t="shared" si="553"/>
        <v>66000</v>
      </c>
      <c r="M682" s="274"/>
    </row>
    <row r="683" spans="1:13" s="160" customFormat="1" ht="15.75" hidden="1">
      <c r="A683" s="266" t="s">
        <v>684</v>
      </c>
      <c r="B683" s="314" t="s">
        <v>657</v>
      </c>
      <c r="C683" s="215">
        <v>562</v>
      </c>
      <c r="D683" s="216" t="s">
        <v>18</v>
      </c>
      <c r="E683" s="217">
        <v>329</v>
      </c>
      <c r="F683" s="218"/>
      <c r="G683" s="219">
        <f>G684</f>
        <v>8500</v>
      </c>
      <c r="H683" s="219">
        <f>H684</f>
        <v>0</v>
      </c>
      <c r="I683" s="219">
        <f>I684</f>
        <v>0</v>
      </c>
      <c r="J683" s="219">
        <f>J684</f>
        <v>500</v>
      </c>
      <c r="K683" s="219">
        <f>K684</f>
        <v>0</v>
      </c>
      <c r="L683" s="303">
        <f t="shared" si="553"/>
        <v>9000</v>
      </c>
      <c r="M683" s="274"/>
    </row>
    <row r="684" spans="1:13" s="160" customFormat="1" ht="15.6" hidden="1" customHeight="1">
      <c r="A684" s="266" t="s">
        <v>684</v>
      </c>
      <c r="B684" s="315" t="s">
        <v>657</v>
      </c>
      <c r="C684" s="153">
        <v>562</v>
      </c>
      <c r="D684" s="154" t="s">
        <v>18</v>
      </c>
      <c r="E684" s="155">
        <v>3293</v>
      </c>
      <c r="F684" s="156" t="s">
        <v>124</v>
      </c>
      <c r="G684" s="161">
        <v>8500</v>
      </c>
      <c r="H684" s="161"/>
      <c r="I684" s="255"/>
      <c r="J684" s="161">
        <v>500</v>
      </c>
      <c r="K684" s="255"/>
      <c r="L684" s="307">
        <f t="shared" si="553"/>
        <v>9000</v>
      </c>
      <c r="M684" s="274"/>
    </row>
    <row r="685" spans="1:13" s="160" customFormat="1" ht="15.6" hidden="1" customHeight="1">
      <c r="A685" s="266" t="s">
        <v>684</v>
      </c>
      <c r="B685" s="317" t="s">
        <v>657</v>
      </c>
      <c r="C685" s="221">
        <v>573</v>
      </c>
      <c r="D685" s="222" t="s">
        <v>18</v>
      </c>
      <c r="E685" s="223">
        <v>321</v>
      </c>
      <c r="F685" s="234"/>
      <c r="G685" s="219">
        <f>G686</f>
        <v>1081000</v>
      </c>
      <c r="H685" s="219">
        <f>H686</f>
        <v>800000</v>
      </c>
      <c r="I685" s="219">
        <f>I686</f>
        <v>0</v>
      </c>
      <c r="J685" s="219">
        <f>J686</f>
        <v>0</v>
      </c>
      <c r="K685" s="219">
        <f>K686</f>
        <v>0</v>
      </c>
      <c r="L685" s="303">
        <f t="shared" si="553"/>
        <v>281000</v>
      </c>
      <c r="M685" s="274"/>
    </row>
    <row r="686" spans="1:13" s="160" customFormat="1" ht="15.6" hidden="1" customHeight="1">
      <c r="A686" s="266" t="s">
        <v>684</v>
      </c>
      <c r="B686" s="316" t="s">
        <v>657</v>
      </c>
      <c r="C686" s="163">
        <v>573</v>
      </c>
      <c r="D686" s="164" t="s">
        <v>18</v>
      </c>
      <c r="E686" s="165">
        <v>3211</v>
      </c>
      <c r="F686" s="181" t="s">
        <v>110</v>
      </c>
      <c r="G686" s="161">
        <v>1081000</v>
      </c>
      <c r="H686" s="161">
        <v>800000</v>
      </c>
      <c r="I686" s="255"/>
      <c r="J686" s="161"/>
      <c r="K686" s="255"/>
      <c r="L686" s="307">
        <f t="shared" si="553"/>
        <v>281000</v>
      </c>
      <c r="M686" s="274"/>
    </row>
    <row r="687" spans="1:13" s="160" customFormat="1" ht="15.6" hidden="1" customHeight="1">
      <c r="A687" s="266" t="s">
        <v>684</v>
      </c>
      <c r="B687" s="317" t="s">
        <v>657</v>
      </c>
      <c r="C687" s="221">
        <v>573</v>
      </c>
      <c r="D687" s="222" t="s">
        <v>18</v>
      </c>
      <c r="E687" s="223">
        <v>322</v>
      </c>
      <c r="F687" s="234"/>
      <c r="G687" s="219">
        <f>G688</f>
        <v>126000</v>
      </c>
      <c r="H687" s="219">
        <f>H688</f>
        <v>116000</v>
      </c>
      <c r="I687" s="219">
        <f>I688</f>
        <v>0</v>
      </c>
      <c r="J687" s="219">
        <f>J688</f>
        <v>0</v>
      </c>
      <c r="K687" s="219">
        <f>K688</f>
        <v>0</v>
      </c>
      <c r="L687" s="303">
        <f t="shared" si="553"/>
        <v>10000</v>
      </c>
      <c r="M687" s="274"/>
    </row>
    <row r="688" spans="1:13" s="160" customFormat="1" ht="15.6" hidden="1" customHeight="1">
      <c r="A688" s="266" t="s">
        <v>684</v>
      </c>
      <c r="B688" s="316" t="s">
        <v>657</v>
      </c>
      <c r="C688" s="163">
        <v>573</v>
      </c>
      <c r="D688" s="164" t="s">
        <v>18</v>
      </c>
      <c r="E688" s="165">
        <v>3221</v>
      </c>
      <c r="F688" s="181" t="s">
        <v>146</v>
      </c>
      <c r="G688" s="161">
        <v>126000</v>
      </c>
      <c r="H688" s="161">
        <v>116000</v>
      </c>
      <c r="I688" s="255"/>
      <c r="J688" s="161"/>
      <c r="K688" s="255"/>
      <c r="L688" s="307">
        <f t="shared" si="553"/>
        <v>10000</v>
      </c>
      <c r="M688" s="274"/>
    </row>
    <row r="689" spans="1:13" s="160" customFormat="1" ht="15.6" hidden="1" customHeight="1">
      <c r="A689" s="266" t="s">
        <v>684</v>
      </c>
      <c r="B689" s="317" t="s">
        <v>657</v>
      </c>
      <c r="C689" s="221">
        <v>573</v>
      </c>
      <c r="D689" s="222" t="s">
        <v>18</v>
      </c>
      <c r="E689" s="223">
        <v>323</v>
      </c>
      <c r="F689" s="234"/>
      <c r="G689" s="219">
        <f>SUM(G690:G692)</f>
        <v>1532000</v>
      </c>
      <c r="H689" s="219">
        <f>SUM(H690:H692)</f>
        <v>548000</v>
      </c>
      <c r="I689" s="219">
        <f>SUM(I690:I692)</f>
        <v>0</v>
      </c>
      <c r="J689" s="219">
        <f>SUM(J690:J692)</f>
        <v>15000</v>
      </c>
      <c r="K689" s="219">
        <f>SUM(K690:K692)</f>
        <v>0</v>
      </c>
      <c r="L689" s="303">
        <f t="shared" si="553"/>
        <v>999000</v>
      </c>
      <c r="M689" s="274"/>
    </row>
    <row r="690" spans="1:13" s="160" customFormat="1" ht="15.6" hidden="1" customHeight="1">
      <c r="A690" s="266" t="s">
        <v>684</v>
      </c>
      <c r="B690" s="316" t="s">
        <v>657</v>
      </c>
      <c r="C690" s="163">
        <v>573</v>
      </c>
      <c r="D690" s="164" t="s">
        <v>18</v>
      </c>
      <c r="E690" s="165">
        <v>3233</v>
      </c>
      <c r="F690" s="181" t="s">
        <v>119</v>
      </c>
      <c r="G690" s="159">
        <v>6000</v>
      </c>
      <c r="H690" s="159"/>
      <c r="I690" s="254"/>
      <c r="J690" s="159">
        <v>15000</v>
      </c>
      <c r="K690" s="254"/>
      <c r="L690" s="306">
        <f t="shared" si="553"/>
        <v>21000</v>
      </c>
      <c r="M690" s="274"/>
    </row>
    <row r="691" spans="1:13" s="160" customFormat="1" ht="15.6" hidden="1" customHeight="1">
      <c r="A691" s="266" t="s">
        <v>684</v>
      </c>
      <c r="B691" s="316" t="s">
        <v>657</v>
      </c>
      <c r="C691" s="163">
        <v>573</v>
      </c>
      <c r="D691" s="164" t="s">
        <v>18</v>
      </c>
      <c r="E691" s="165">
        <v>3235</v>
      </c>
      <c r="F691" s="181" t="s">
        <v>42</v>
      </c>
      <c r="G691" s="159">
        <v>21000</v>
      </c>
      <c r="H691" s="159"/>
      <c r="I691" s="254"/>
      <c r="J691" s="159"/>
      <c r="K691" s="254"/>
      <c r="L691" s="306">
        <f t="shared" si="553"/>
        <v>21000</v>
      </c>
      <c r="M691" s="274"/>
    </row>
    <row r="692" spans="1:13" s="160" customFormat="1" ht="15.6" hidden="1" customHeight="1">
      <c r="A692" s="266" t="s">
        <v>684</v>
      </c>
      <c r="B692" s="316" t="s">
        <v>657</v>
      </c>
      <c r="C692" s="163">
        <v>573</v>
      </c>
      <c r="D692" s="164" t="s">
        <v>18</v>
      </c>
      <c r="E692" s="165">
        <v>3237</v>
      </c>
      <c r="F692" s="181" t="s">
        <v>36</v>
      </c>
      <c r="G692" s="159">
        <v>1505000</v>
      </c>
      <c r="H692" s="159">
        <v>548000</v>
      </c>
      <c r="I692" s="254"/>
      <c r="J692" s="159"/>
      <c r="K692" s="254"/>
      <c r="L692" s="306">
        <f t="shared" si="553"/>
        <v>957000</v>
      </c>
      <c r="M692" s="274"/>
    </row>
    <row r="693" spans="1:13" s="160" customFormat="1" ht="15.6" hidden="1" customHeight="1">
      <c r="A693" s="266" t="s">
        <v>684</v>
      </c>
      <c r="B693" s="317" t="s">
        <v>657</v>
      </c>
      <c r="C693" s="221">
        <v>573</v>
      </c>
      <c r="D693" s="222" t="s">
        <v>18</v>
      </c>
      <c r="E693" s="223">
        <v>329</v>
      </c>
      <c r="F693" s="234"/>
      <c r="G693" s="219">
        <f>G694</f>
        <v>54000</v>
      </c>
      <c r="H693" s="219">
        <f>H694</f>
        <v>0</v>
      </c>
      <c r="I693" s="219">
        <f>I694</f>
        <v>0</v>
      </c>
      <c r="J693" s="219">
        <f>J694</f>
        <v>20000</v>
      </c>
      <c r="K693" s="219">
        <f>K694</f>
        <v>0</v>
      </c>
      <c r="L693" s="303">
        <f t="shared" si="553"/>
        <v>74000</v>
      </c>
      <c r="M693" s="274"/>
    </row>
    <row r="694" spans="1:13" s="160" customFormat="1" ht="15.6" hidden="1" customHeight="1">
      <c r="A694" s="266" t="s">
        <v>684</v>
      </c>
      <c r="B694" s="316" t="s">
        <v>657</v>
      </c>
      <c r="C694" s="163">
        <v>573</v>
      </c>
      <c r="D694" s="164" t="s">
        <v>18</v>
      </c>
      <c r="E694" s="165">
        <v>3293</v>
      </c>
      <c r="F694" s="181" t="s">
        <v>124</v>
      </c>
      <c r="G694" s="161">
        <v>54000</v>
      </c>
      <c r="H694" s="161"/>
      <c r="I694" s="255"/>
      <c r="J694" s="161">
        <v>20000</v>
      </c>
      <c r="K694" s="255"/>
      <c r="L694" s="307">
        <f t="shared" si="553"/>
        <v>74000</v>
      </c>
      <c r="M694" s="274"/>
    </row>
    <row r="695" spans="1:13" s="160" customFormat="1" ht="15.6" hidden="1" customHeight="1">
      <c r="A695" s="267" t="s">
        <v>685</v>
      </c>
      <c r="B695" s="484" t="s">
        <v>696</v>
      </c>
      <c r="C695" s="485"/>
      <c r="D695" s="485"/>
      <c r="E695" s="485"/>
      <c r="F695" s="485"/>
      <c r="G695" s="147">
        <f>G696+G741+G746+G754</f>
        <v>274307200</v>
      </c>
      <c r="H695" s="147">
        <f>H696+H741+H746+H754</f>
        <v>40000</v>
      </c>
      <c r="I695" s="147">
        <f>I696+I741+I746+I754</f>
        <v>40000</v>
      </c>
      <c r="J695" s="147">
        <f>J696+J741+J746+J754</f>
        <v>35139000</v>
      </c>
      <c r="K695" s="147">
        <f>K696+K741+K746+K754</f>
        <v>35139000</v>
      </c>
      <c r="L695" s="299">
        <f t="shared" si="553"/>
        <v>309406200</v>
      </c>
      <c r="M695" s="274"/>
    </row>
    <row r="696" spans="1:13" s="160" customFormat="1" ht="31.5" hidden="1">
      <c r="A696" s="267" t="s">
        <v>685</v>
      </c>
      <c r="B696" s="453" t="s">
        <v>77</v>
      </c>
      <c r="C696" s="454"/>
      <c r="D696" s="454"/>
      <c r="E696" s="454"/>
      <c r="F696" s="261" t="s">
        <v>695</v>
      </c>
      <c r="G696" s="150">
        <f>G697+G699+G701+G704+G709+G714+G722+G724+G732+G735+G737+G739</f>
        <v>2787600</v>
      </c>
      <c r="H696" s="150">
        <f>H697+H699+H701+H704+H709+H714+H722+H724+H732+H735+H737+H739</f>
        <v>40000</v>
      </c>
      <c r="I696" s="150">
        <f>I697+I699+I701+I704+I709+I714+I722+I724+I732+I735+I737+I739</f>
        <v>40000</v>
      </c>
      <c r="J696" s="150">
        <f>J697+J699+J701+J704+J709+J714+J722+J724+J732+J735+J737+J739</f>
        <v>139000</v>
      </c>
      <c r="K696" s="150">
        <f>K697+K699+K701+K704+K709+K714+K722+K724+K732+K735+K737+K739</f>
        <v>139000</v>
      </c>
      <c r="L696" s="301">
        <f t="shared" si="553"/>
        <v>2886600</v>
      </c>
      <c r="M696" s="274"/>
    </row>
    <row r="697" spans="1:13" s="168" customFormat="1" ht="15.75" hidden="1">
      <c r="A697" s="267" t="s">
        <v>685</v>
      </c>
      <c r="B697" s="302" t="s">
        <v>77</v>
      </c>
      <c r="C697" s="215">
        <v>11</v>
      </c>
      <c r="D697" s="216" t="s">
        <v>25</v>
      </c>
      <c r="E697" s="217">
        <v>311</v>
      </c>
      <c r="F697" s="218"/>
      <c r="G697" s="219">
        <f t="shared" ref="G697" si="556">SUM(G698)</f>
        <v>1420000</v>
      </c>
      <c r="H697" s="219">
        <f t="shared" ref="H697:K697" si="557">SUM(H698)</f>
        <v>0</v>
      </c>
      <c r="I697" s="219">
        <f t="shared" si="557"/>
        <v>0</v>
      </c>
      <c r="J697" s="219">
        <f t="shared" si="557"/>
        <v>0</v>
      </c>
      <c r="K697" s="219">
        <f t="shared" si="557"/>
        <v>0</v>
      </c>
      <c r="L697" s="303">
        <f t="shared" si="553"/>
        <v>1420000</v>
      </c>
      <c r="M697" s="275"/>
    </row>
    <row r="698" spans="1:13" s="160" customFormat="1" hidden="1">
      <c r="A698" s="267" t="s">
        <v>685</v>
      </c>
      <c r="B698" s="304" t="s">
        <v>77</v>
      </c>
      <c r="C698" s="153">
        <v>11</v>
      </c>
      <c r="D698" s="154" t="s">
        <v>25</v>
      </c>
      <c r="E698" s="155">
        <v>3111</v>
      </c>
      <c r="F698" s="156" t="s">
        <v>19</v>
      </c>
      <c r="G698" s="172">
        <v>1420000</v>
      </c>
      <c r="H698" s="172"/>
      <c r="I698" s="157">
        <f>H698</f>
        <v>0</v>
      </c>
      <c r="J698" s="172"/>
      <c r="K698" s="157">
        <f>J698</f>
        <v>0</v>
      </c>
      <c r="L698" s="312">
        <f t="shared" si="553"/>
        <v>1420000</v>
      </c>
      <c r="M698" s="274"/>
    </row>
    <row r="699" spans="1:13" s="168" customFormat="1" ht="15.75" hidden="1">
      <c r="A699" s="267" t="s">
        <v>685</v>
      </c>
      <c r="B699" s="302" t="s">
        <v>77</v>
      </c>
      <c r="C699" s="215">
        <v>11</v>
      </c>
      <c r="D699" s="216" t="s">
        <v>25</v>
      </c>
      <c r="E699" s="217">
        <v>312</v>
      </c>
      <c r="F699" s="218"/>
      <c r="G699" s="227">
        <f t="shared" ref="G699" si="558">SUM(G700)</f>
        <v>36000</v>
      </c>
      <c r="H699" s="227">
        <f t="shared" ref="H699:K699" si="559">SUM(H700)</f>
        <v>0</v>
      </c>
      <c r="I699" s="227">
        <f t="shared" si="559"/>
        <v>0</v>
      </c>
      <c r="J699" s="227">
        <f t="shared" si="559"/>
        <v>2000</v>
      </c>
      <c r="K699" s="227">
        <f t="shared" si="559"/>
        <v>2000</v>
      </c>
      <c r="L699" s="313">
        <f t="shared" si="553"/>
        <v>38000</v>
      </c>
      <c r="M699" s="275"/>
    </row>
    <row r="700" spans="1:13" s="160" customFormat="1" hidden="1">
      <c r="A700" s="267" t="s">
        <v>685</v>
      </c>
      <c r="B700" s="304" t="s">
        <v>77</v>
      </c>
      <c r="C700" s="153">
        <v>11</v>
      </c>
      <c r="D700" s="154" t="s">
        <v>25</v>
      </c>
      <c r="E700" s="155">
        <v>3121</v>
      </c>
      <c r="F700" s="156" t="s">
        <v>138</v>
      </c>
      <c r="G700" s="172">
        <v>36000</v>
      </c>
      <c r="H700" s="172"/>
      <c r="I700" s="157">
        <f>H700</f>
        <v>0</v>
      </c>
      <c r="J700" s="172">
        <v>2000</v>
      </c>
      <c r="K700" s="157">
        <f>J700</f>
        <v>2000</v>
      </c>
      <c r="L700" s="312">
        <f t="shared" si="553"/>
        <v>38000</v>
      </c>
      <c r="M700" s="274"/>
    </row>
    <row r="701" spans="1:13" s="168" customFormat="1" ht="15.75" hidden="1">
      <c r="A701" s="267" t="s">
        <v>685</v>
      </c>
      <c r="B701" s="302" t="s">
        <v>77</v>
      </c>
      <c r="C701" s="215">
        <v>11</v>
      </c>
      <c r="D701" s="216" t="s">
        <v>25</v>
      </c>
      <c r="E701" s="217">
        <v>313</v>
      </c>
      <c r="F701" s="218"/>
      <c r="G701" s="227">
        <f t="shared" ref="G701" si="560">SUM(G702:G703)</f>
        <v>247000</v>
      </c>
      <c r="H701" s="227">
        <f t="shared" ref="H701:J701" si="561">SUM(H702:H703)</f>
        <v>0</v>
      </c>
      <c r="I701" s="227">
        <f t="shared" ref="I701" si="562">SUM(I702:I703)</f>
        <v>0</v>
      </c>
      <c r="J701" s="227">
        <f t="shared" si="561"/>
        <v>0</v>
      </c>
      <c r="K701" s="227">
        <f t="shared" ref="K701" si="563">SUM(K702:K703)</f>
        <v>0</v>
      </c>
      <c r="L701" s="313">
        <f t="shared" si="553"/>
        <v>247000</v>
      </c>
      <c r="M701" s="275"/>
    </row>
    <row r="702" spans="1:13" s="160" customFormat="1" ht="30" hidden="1">
      <c r="A702" s="267" t="s">
        <v>685</v>
      </c>
      <c r="B702" s="304" t="s">
        <v>77</v>
      </c>
      <c r="C702" s="153">
        <v>11</v>
      </c>
      <c r="D702" s="154" t="s">
        <v>25</v>
      </c>
      <c r="E702" s="155">
        <v>3132</v>
      </c>
      <c r="F702" s="156" t="s">
        <v>280</v>
      </c>
      <c r="G702" s="191">
        <v>220000</v>
      </c>
      <c r="H702" s="191"/>
      <c r="I702" s="157">
        <f t="shared" ref="I702:I703" si="564">H702</f>
        <v>0</v>
      </c>
      <c r="J702" s="191"/>
      <c r="K702" s="157">
        <f t="shared" ref="K702:K703" si="565">J702</f>
        <v>0</v>
      </c>
      <c r="L702" s="327">
        <f t="shared" si="553"/>
        <v>220000</v>
      </c>
      <c r="M702" s="274"/>
    </row>
    <row r="703" spans="1:13" s="160" customFormat="1" ht="30" hidden="1">
      <c r="A703" s="267" t="s">
        <v>685</v>
      </c>
      <c r="B703" s="304" t="s">
        <v>77</v>
      </c>
      <c r="C703" s="153">
        <v>11</v>
      </c>
      <c r="D703" s="154" t="s">
        <v>25</v>
      </c>
      <c r="E703" s="155">
        <v>3133</v>
      </c>
      <c r="F703" s="156" t="s">
        <v>258</v>
      </c>
      <c r="G703" s="159">
        <v>27000</v>
      </c>
      <c r="H703" s="159"/>
      <c r="I703" s="157">
        <f t="shared" si="564"/>
        <v>0</v>
      </c>
      <c r="J703" s="159"/>
      <c r="K703" s="157">
        <f t="shared" si="565"/>
        <v>0</v>
      </c>
      <c r="L703" s="306">
        <f t="shared" si="553"/>
        <v>27000</v>
      </c>
      <c r="M703" s="274"/>
    </row>
    <row r="704" spans="1:13" s="168" customFormat="1" ht="15.75" hidden="1">
      <c r="A704" s="267" t="s">
        <v>685</v>
      </c>
      <c r="B704" s="302" t="s">
        <v>77</v>
      </c>
      <c r="C704" s="215">
        <v>11</v>
      </c>
      <c r="D704" s="216" t="s">
        <v>25</v>
      </c>
      <c r="E704" s="217">
        <v>321</v>
      </c>
      <c r="F704" s="218"/>
      <c r="G704" s="219">
        <f t="shared" ref="G704" si="566">SUM(G705:G708)</f>
        <v>80500</v>
      </c>
      <c r="H704" s="219">
        <f t="shared" ref="H704:J704" si="567">SUM(H705:H708)</f>
        <v>2000</v>
      </c>
      <c r="I704" s="219">
        <f t="shared" ref="I704" si="568">SUM(I705:I708)</f>
        <v>2000</v>
      </c>
      <c r="J704" s="219">
        <f t="shared" si="567"/>
        <v>0</v>
      </c>
      <c r="K704" s="219">
        <f t="shared" ref="K704" si="569">SUM(K705:K708)</f>
        <v>0</v>
      </c>
      <c r="L704" s="303">
        <f t="shared" si="553"/>
        <v>78500</v>
      </c>
      <c r="M704" s="275"/>
    </row>
    <row r="705" spans="1:13" s="160" customFormat="1" hidden="1">
      <c r="A705" s="267" t="s">
        <v>685</v>
      </c>
      <c r="B705" s="304" t="s">
        <v>77</v>
      </c>
      <c r="C705" s="153">
        <v>11</v>
      </c>
      <c r="D705" s="154" t="s">
        <v>25</v>
      </c>
      <c r="E705" s="155">
        <v>3211</v>
      </c>
      <c r="F705" s="156" t="s">
        <v>110</v>
      </c>
      <c r="G705" s="192">
        <v>45000</v>
      </c>
      <c r="H705" s="192"/>
      <c r="I705" s="157">
        <f t="shared" ref="I705:I708" si="570">H705</f>
        <v>0</v>
      </c>
      <c r="J705" s="192"/>
      <c r="K705" s="157">
        <f t="shared" ref="K705:K708" si="571">J705</f>
        <v>0</v>
      </c>
      <c r="L705" s="328">
        <f t="shared" si="553"/>
        <v>45000</v>
      </c>
      <c r="M705" s="274"/>
    </row>
    <row r="706" spans="1:13" s="160" customFormat="1" ht="30" hidden="1">
      <c r="A706" s="267" t="s">
        <v>685</v>
      </c>
      <c r="B706" s="304" t="s">
        <v>77</v>
      </c>
      <c r="C706" s="153">
        <v>11</v>
      </c>
      <c r="D706" s="154" t="s">
        <v>25</v>
      </c>
      <c r="E706" s="155">
        <v>3212</v>
      </c>
      <c r="F706" s="156" t="s">
        <v>111</v>
      </c>
      <c r="G706" s="191">
        <v>27000</v>
      </c>
      <c r="H706" s="191"/>
      <c r="I706" s="157">
        <f t="shared" si="570"/>
        <v>0</v>
      </c>
      <c r="J706" s="191"/>
      <c r="K706" s="157">
        <f t="shared" si="571"/>
        <v>0</v>
      </c>
      <c r="L706" s="327">
        <f t="shared" si="553"/>
        <v>27000</v>
      </c>
      <c r="M706" s="274"/>
    </row>
    <row r="707" spans="1:13" s="160" customFormat="1" hidden="1">
      <c r="A707" s="267" t="s">
        <v>685</v>
      </c>
      <c r="B707" s="304" t="s">
        <v>77</v>
      </c>
      <c r="C707" s="153">
        <v>11</v>
      </c>
      <c r="D707" s="154" t="s">
        <v>25</v>
      </c>
      <c r="E707" s="155">
        <v>3213</v>
      </c>
      <c r="F707" s="156" t="s">
        <v>112</v>
      </c>
      <c r="G707" s="191">
        <v>4500</v>
      </c>
      <c r="H707" s="191"/>
      <c r="I707" s="157">
        <f t="shared" si="570"/>
        <v>0</v>
      </c>
      <c r="J707" s="191"/>
      <c r="K707" s="157">
        <f t="shared" si="571"/>
        <v>0</v>
      </c>
      <c r="L707" s="327">
        <f t="shared" ref="L707:L770" si="572">G707-H707+J707</f>
        <v>4500</v>
      </c>
      <c r="M707" s="274"/>
    </row>
    <row r="708" spans="1:13" s="160" customFormat="1" hidden="1">
      <c r="A708" s="267" t="s">
        <v>685</v>
      </c>
      <c r="B708" s="304" t="s">
        <v>77</v>
      </c>
      <c r="C708" s="153">
        <v>11</v>
      </c>
      <c r="D708" s="154" t="s">
        <v>25</v>
      </c>
      <c r="E708" s="155">
        <v>3214</v>
      </c>
      <c r="F708" s="156" t="s">
        <v>234</v>
      </c>
      <c r="G708" s="191">
        <v>4000</v>
      </c>
      <c r="H708" s="191">
        <v>2000</v>
      </c>
      <c r="I708" s="157">
        <f t="shared" si="570"/>
        <v>2000</v>
      </c>
      <c r="J708" s="191"/>
      <c r="K708" s="157">
        <f t="shared" si="571"/>
        <v>0</v>
      </c>
      <c r="L708" s="327">
        <f t="shared" si="572"/>
        <v>2000</v>
      </c>
      <c r="M708" s="274"/>
    </row>
    <row r="709" spans="1:13" s="168" customFormat="1" ht="15.75" hidden="1">
      <c r="A709" s="267" t="s">
        <v>685</v>
      </c>
      <c r="B709" s="302" t="s">
        <v>77</v>
      </c>
      <c r="C709" s="215">
        <v>11</v>
      </c>
      <c r="D709" s="216" t="s">
        <v>25</v>
      </c>
      <c r="E709" s="217">
        <v>322</v>
      </c>
      <c r="F709" s="218"/>
      <c r="G709" s="227">
        <f t="shared" ref="G709" si="573">SUM(G710:G713)</f>
        <v>88000</v>
      </c>
      <c r="H709" s="227">
        <f t="shared" ref="H709:J709" si="574">SUM(H710:H713)</f>
        <v>9000</v>
      </c>
      <c r="I709" s="227">
        <f t="shared" ref="I709" si="575">SUM(I710:I713)</f>
        <v>9000</v>
      </c>
      <c r="J709" s="227">
        <f t="shared" si="574"/>
        <v>0</v>
      </c>
      <c r="K709" s="227">
        <f t="shared" ref="K709" si="576">SUM(K710:K713)</f>
        <v>0</v>
      </c>
      <c r="L709" s="313">
        <f t="shared" si="572"/>
        <v>79000</v>
      </c>
      <c r="M709" s="275"/>
    </row>
    <row r="710" spans="1:13" s="160" customFormat="1" hidden="1">
      <c r="A710" s="267" t="s">
        <v>685</v>
      </c>
      <c r="B710" s="304" t="s">
        <v>77</v>
      </c>
      <c r="C710" s="153">
        <v>11</v>
      </c>
      <c r="D710" s="154" t="s">
        <v>25</v>
      </c>
      <c r="E710" s="155">
        <v>3221</v>
      </c>
      <c r="F710" s="156" t="s">
        <v>146</v>
      </c>
      <c r="G710" s="191">
        <v>27000</v>
      </c>
      <c r="H710" s="191">
        <v>4000</v>
      </c>
      <c r="I710" s="157">
        <f t="shared" ref="I710:I713" si="577">H710</f>
        <v>4000</v>
      </c>
      <c r="J710" s="191"/>
      <c r="K710" s="157">
        <f t="shared" ref="K710:K713" si="578">J710</f>
        <v>0</v>
      </c>
      <c r="L710" s="327">
        <f t="shared" si="572"/>
        <v>23000</v>
      </c>
      <c r="M710" s="274"/>
    </row>
    <row r="711" spans="1:13" s="160" customFormat="1" hidden="1">
      <c r="A711" s="267" t="s">
        <v>685</v>
      </c>
      <c r="B711" s="304" t="s">
        <v>77</v>
      </c>
      <c r="C711" s="153">
        <v>11</v>
      </c>
      <c r="D711" s="154" t="s">
        <v>25</v>
      </c>
      <c r="E711" s="155">
        <v>3223</v>
      </c>
      <c r="F711" s="156" t="s">
        <v>115</v>
      </c>
      <c r="G711" s="191">
        <v>43000</v>
      </c>
      <c r="H711" s="191">
        <v>5000</v>
      </c>
      <c r="I711" s="157">
        <f t="shared" si="577"/>
        <v>5000</v>
      </c>
      <c r="J711" s="191"/>
      <c r="K711" s="157">
        <f t="shared" si="578"/>
        <v>0</v>
      </c>
      <c r="L711" s="327">
        <f t="shared" si="572"/>
        <v>38000</v>
      </c>
      <c r="M711" s="274"/>
    </row>
    <row r="712" spans="1:13" s="160" customFormat="1" hidden="1">
      <c r="A712" s="267" t="s">
        <v>685</v>
      </c>
      <c r="B712" s="304" t="s">
        <v>77</v>
      </c>
      <c r="C712" s="153">
        <v>11</v>
      </c>
      <c r="D712" s="154" t="s">
        <v>25</v>
      </c>
      <c r="E712" s="155">
        <v>3224</v>
      </c>
      <c r="F712" s="156" t="s">
        <v>147</v>
      </c>
      <c r="G712" s="191">
        <v>3000</v>
      </c>
      <c r="H712" s="191"/>
      <c r="I712" s="157">
        <f t="shared" si="577"/>
        <v>0</v>
      </c>
      <c r="J712" s="191"/>
      <c r="K712" s="157">
        <f t="shared" si="578"/>
        <v>0</v>
      </c>
      <c r="L712" s="327">
        <f t="shared" si="572"/>
        <v>3000</v>
      </c>
      <c r="M712" s="274"/>
    </row>
    <row r="713" spans="1:13" s="160" customFormat="1" hidden="1">
      <c r="A713" s="267" t="s">
        <v>685</v>
      </c>
      <c r="B713" s="304" t="s">
        <v>77</v>
      </c>
      <c r="C713" s="153">
        <v>11</v>
      </c>
      <c r="D713" s="154" t="s">
        <v>25</v>
      </c>
      <c r="E713" s="155">
        <v>3225</v>
      </c>
      <c r="F713" s="156" t="s">
        <v>151</v>
      </c>
      <c r="G713" s="191">
        <v>15000</v>
      </c>
      <c r="H713" s="191"/>
      <c r="I713" s="157">
        <f t="shared" si="577"/>
        <v>0</v>
      </c>
      <c r="J713" s="191"/>
      <c r="K713" s="157">
        <f t="shared" si="578"/>
        <v>0</v>
      </c>
      <c r="L713" s="327">
        <f t="shared" si="572"/>
        <v>15000</v>
      </c>
      <c r="M713" s="274"/>
    </row>
    <row r="714" spans="1:13" s="168" customFormat="1" ht="15.75" hidden="1">
      <c r="A714" s="267" t="s">
        <v>685</v>
      </c>
      <c r="B714" s="302" t="s">
        <v>77</v>
      </c>
      <c r="C714" s="215">
        <v>11</v>
      </c>
      <c r="D714" s="216" t="s">
        <v>25</v>
      </c>
      <c r="E714" s="217">
        <v>323</v>
      </c>
      <c r="F714" s="218"/>
      <c r="G714" s="227">
        <f t="shared" ref="G714" si="579">SUM(G715:G721)</f>
        <v>310900</v>
      </c>
      <c r="H714" s="227">
        <f t="shared" ref="H714:J714" si="580">SUM(H715:H721)</f>
        <v>0</v>
      </c>
      <c r="I714" s="227">
        <f t="shared" ref="I714" si="581">SUM(I715:I721)</f>
        <v>0</v>
      </c>
      <c r="J714" s="227">
        <f t="shared" si="580"/>
        <v>135000</v>
      </c>
      <c r="K714" s="227">
        <f t="shared" ref="K714" si="582">SUM(K715:K721)</f>
        <v>135000</v>
      </c>
      <c r="L714" s="313">
        <f t="shared" si="572"/>
        <v>445900</v>
      </c>
      <c r="M714" s="275"/>
    </row>
    <row r="715" spans="1:13" s="160" customFormat="1" hidden="1">
      <c r="A715" s="267" t="s">
        <v>685</v>
      </c>
      <c r="B715" s="304" t="s">
        <v>77</v>
      </c>
      <c r="C715" s="153">
        <v>11</v>
      </c>
      <c r="D715" s="154" t="s">
        <v>25</v>
      </c>
      <c r="E715" s="155">
        <v>3231</v>
      </c>
      <c r="F715" s="156" t="s">
        <v>117</v>
      </c>
      <c r="G715" s="191">
        <v>45000</v>
      </c>
      <c r="H715" s="191"/>
      <c r="I715" s="157">
        <f t="shared" ref="I715:I721" si="583">H715</f>
        <v>0</v>
      </c>
      <c r="J715" s="191"/>
      <c r="K715" s="157">
        <f t="shared" ref="K715:K721" si="584">J715</f>
        <v>0</v>
      </c>
      <c r="L715" s="327">
        <f t="shared" si="572"/>
        <v>45000</v>
      </c>
      <c r="M715" s="274"/>
    </row>
    <row r="716" spans="1:13" s="160" customFormat="1" hidden="1">
      <c r="A716" s="267" t="s">
        <v>685</v>
      </c>
      <c r="B716" s="304" t="s">
        <v>77</v>
      </c>
      <c r="C716" s="153">
        <v>11</v>
      </c>
      <c r="D716" s="154" t="s">
        <v>25</v>
      </c>
      <c r="E716" s="155">
        <v>3232</v>
      </c>
      <c r="F716" s="156" t="s">
        <v>118</v>
      </c>
      <c r="G716" s="191">
        <v>25000</v>
      </c>
      <c r="H716" s="191"/>
      <c r="I716" s="157">
        <f t="shared" si="583"/>
        <v>0</v>
      </c>
      <c r="J716" s="191"/>
      <c r="K716" s="157">
        <f t="shared" si="584"/>
        <v>0</v>
      </c>
      <c r="L716" s="327">
        <f t="shared" si="572"/>
        <v>25000</v>
      </c>
      <c r="M716" s="274"/>
    </row>
    <row r="717" spans="1:13" s="160" customFormat="1" hidden="1">
      <c r="A717" s="267" t="s">
        <v>685</v>
      </c>
      <c r="B717" s="304" t="s">
        <v>77</v>
      </c>
      <c r="C717" s="153">
        <v>11</v>
      </c>
      <c r="D717" s="154" t="s">
        <v>25</v>
      </c>
      <c r="E717" s="155">
        <v>3233</v>
      </c>
      <c r="F717" s="156" t="s">
        <v>119</v>
      </c>
      <c r="G717" s="191">
        <v>76900</v>
      </c>
      <c r="H717" s="191"/>
      <c r="I717" s="157">
        <f t="shared" si="583"/>
        <v>0</v>
      </c>
      <c r="J717" s="191"/>
      <c r="K717" s="157">
        <f t="shared" si="584"/>
        <v>0</v>
      </c>
      <c r="L717" s="327">
        <f t="shared" si="572"/>
        <v>76900</v>
      </c>
      <c r="M717" s="274"/>
    </row>
    <row r="718" spans="1:13" s="160" customFormat="1" hidden="1">
      <c r="A718" s="267" t="s">
        <v>685</v>
      </c>
      <c r="B718" s="304" t="s">
        <v>77</v>
      </c>
      <c r="C718" s="153">
        <v>11</v>
      </c>
      <c r="D718" s="154" t="s">
        <v>25</v>
      </c>
      <c r="E718" s="155">
        <v>3234</v>
      </c>
      <c r="F718" s="156" t="s">
        <v>120</v>
      </c>
      <c r="G718" s="191">
        <v>34000</v>
      </c>
      <c r="H718" s="191"/>
      <c r="I718" s="157">
        <f t="shared" si="583"/>
        <v>0</v>
      </c>
      <c r="J718" s="191"/>
      <c r="K718" s="157">
        <f t="shared" si="584"/>
        <v>0</v>
      </c>
      <c r="L718" s="327">
        <f t="shared" si="572"/>
        <v>34000</v>
      </c>
      <c r="M718" s="274"/>
    </row>
    <row r="719" spans="1:13" s="160" customFormat="1" hidden="1">
      <c r="A719" s="267" t="s">
        <v>685</v>
      </c>
      <c r="B719" s="304" t="s">
        <v>77</v>
      </c>
      <c r="C719" s="153">
        <v>11</v>
      </c>
      <c r="D719" s="154" t="s">
        <v>25</v>
      </c>
      <c r="E719" s="155">
        <v>3237</v>
      </c>
      <c r="F719" s="156" t="s">
        <v>36</v>
      </c>
      <c r="G719" s="191">
        <v>55000</v>
      </c>
      <c r="H719" s="191"/>
      <c r="I719" s="157">
        <f t="shared" si="583"/>
        <v>0</v>
      </c>
      <c r="J719" s="191">
        <v>135000</v>
      </c>
      <c r="K719" s="157">
        <f t="shared" si="584"/>
        <v>135000</v>
      </c>
      <c r="L719" s="327">
        <f t="shared" si="572"/>
        <v>190000</v>
      </c>
      <c r="M719" s="274"/>
    </row>
    <row r="720" spans="1:13" s="160" customFormat="1" hidden="1">
      <c r="A720" s="267" t="s">
        <v>685</v>
      </c>
      <c r="B720" s="304" t="s">
        <v>77</v>
      </c>
      <c r="C720" s="153">
        <v>11</v>
      </c>
      <c r="D720" s="154" t="s">
        <v>25</v>
      </c>
      <c r="E720" s="155">
        <v>3238</v>
      </c>
      <c r="F720" s="156" t="s">
        <v>122</v>
      </c>
      <c r="G720" s="191">
        <v>40000</v>
      </c>
      <c r="H720" s="191"/>
      <c r="I720" s="157">
        <f t="shared" si="583"/>
        <v>0</v>
      </c>
      <c r="J720" s="191"/>
      <c r="K720" s="157">
        <f t="shared" si="584"/>
        <v>0</v>
      </c>
      <c r="L720" s="327">
        <f t="shared" si="572"/>
        <v>40000</v>
      </c>
      <c r="M720" s="274"/>
    </row>
    <row r="721" spans="1:13" s="160" customFormat="1" hidden="1">
      <c r="A721" s="267" t="s">
        <v>685</v>
      </c>
      <c r="B721" s="304" t="s">
        <v>77</v>
      </c>
      <c r="C721" s="153">
        <v>11</v>
      </c>
      <c r="D721" s="154" t="s">
        <v>25</v>
      </c>
      <c r="E721" s="155">
        <v>3239</v>
      </c>
      <c r="F721" s="156" t="s">
        <v>41</v>
      </c>
      <c r="G721" s="191">
        <v>35000</v>
      </c>
      <c r="H721" s="191"/>
      <c r="I721" s="157">
        <f t="shared" si="583"/>
        <v>0</v>
      </c>
      <c r="J721" s="191"/>
      <c r="K721" s="157">
        <f t="shared" si="584"/>
        <v>0</v>
      </c>
      <c r="L721" s="327">
        <f t="shared" si="572"/>
        <v>35000</v>
      </c>
      <c r="M721" s="274"/>
    </row>
    <row r="722" spans="1:13" s="168" customFormat="1" ht="15.75" hidden="1">
      <c r="A722" s="267" t="s">
        <v>685</v>
      </c>
      <c r="B722" s="302" t="s">
        <v>77</v>
      </c>
      <c r="C722" s="215">
        <v>11</v>
      </c>
      <c r="D722" s="216" t="s">
        <v>25</v>
      </c>
      <c r="E722" s="217">
        <v>324</v>
      </c>
      <c r="F722" s="218"/>
      <c r="G722" s="227">
        <f t="shared" ref="G722" si="585">SUM(G723)</f>
        <v>10000</v>
      </c>
      <c r="H722" s="227">
        <f t="shared" ref="H722:K722" si="586">SUM(H723)</f>
        <v>6000</v>
      </c>
      <c r="I722" s="227">
        <f t="shared" si="586"/>
        <v>6000</v>
      </c>
      <c r="J722" s="227">
        <f t="shared" si="586"/>
        <v>0</v>
      </c>
      <c r="K722" s="227">
        <f t="shared" si="586"/>
        <v>0</v>
      </c>
      <c r="L722" s="313">
        <f t="shared" si="572"/>
        <v>4000</v>
      </c>
      <c r="M722" s="275"/>
    </row>
    <row r="723" spans="1:13" s="160" customFormat="1" ht="30" hidden="1">
      <c r="A723" s="267" t="s">
        <v>685</v>
      </c>
      <c r="B723" s="304" t="s">
        <v>77</v>
      </c>
      <c r="C723" s="153">
        <v>11</v>
      </c>
      <c r="D723" s="154" t="s">
        <v>25</v>
      </c>
      <c r="E723" s="155">
        <v>3241</v>
      </c>
      <c r="F723" s="156" t="s">
        <v>238</v>
      </c>
      <c r="G723" s="161">
        <v>10000</v>
      </c>
      <c r="H723" s="161">
        <v>6000</v>
      </c>
      <c r="I723" s="157">
        <f>H723</f>
        <v>6000</v>
      </c>
      <c r="J723" s="161"/>
      <c r="K723" s="157">
        <f>J723</f>
        <v>0</v>
      </c>
      <c r="L723" s="307">
        <f t="shared" si="572"/>
        <v>4000</v>
      </c>
      <c r="M723" s="274"/>
    </row>
    <row r="724" spans="1:13" s="168" customFormat="1" ht="15.75" hidden="1">
      <c r="A724" s="267" t="s">
        <v>685</v>
      </c>
      <c r="B724" s="302" t="s">
        <v>77</v>
      </c>
      <c r="C724" s="215">
        <v>11</v>
      </c>
      <c r="D724" s="216" t="s">
        <v>25</v>
      </c>
      <c r="E724" s="217">
        <v>329</v>
      </c>
      <c r="F724" s="218"/>
      <c r="G724" s="219">
        <f t="shared" ref="G724" si="587">SUM(G725:G731)</f>
        <v>550500</v>
      </c>
      <c r="H724" s="219">
        <f t="shared" ref="H724:J724" si="588">SUM(H725:H731)</f>
        <v>21000</v>
      </c>
      <c r="I724" s="219">
        <f t="shared" ref="I724" si="589">SUM(I725:I731)</f>
        <v>21000</v>
      </c>
      <c r="J724" s="219">
        <f t="shared" si="588"/>
        <v>2000</v>
      </c>
      <c r="K724" s="219">
        <f t="shared" ref="K724" si="590">SUM(K725:K731)</f>
        <v>2000</v>
      </c>
      <c r="L724" s="303">
        <f t="shared" si="572"/>
        <v>531500</v>
      </c>
      <c r="M724" s="275"/>
    </row>
    <row r="725" spans="1:13" s="160" customFormat="1" ht="30" hidden="1">
      <c r="A725" s="267" t="s">
        <v>685</v>
      </c>
      <c r="B725" s="304" t="s">
        <v>77</v>
      </c>
      <c r="C725" s="153">
        <v>11</v>
      </c>
      <c r="D725" s="154" t="s">
        <v>25</v>
      </c>
      <c r="E725" s="155">
        <v>3291</v>
      </c>
      <c r="F725" s="156" t="s">
        <v>152</v>
      </c>
      <c r="G725" s="159">
        <v>200000</v>
      </c>
      <c r="H725" s="159">
        <v>16000</v>
      </c>
      <c r="I725" s="157">
        <f t="shared" ref="I725:I731" si="591">H725</f>
        <v>16000</v>
      </c>
      <c r="J725" s="159"/>
      <c r="K725" s="157">
        <f t="shared" ref="K725:K731" si="592">J725</f>
        <v>0</v>
      </c>
      <c r="L725" s="306">
        <f t="shared" si="572"/>
        <v>184000</v>
      </c>
      <c r="M725" s="274"/>
    </row>
    <row r="726" spans="1:13" s="160" customFormat="1" hidden="1">
      <c r="A726" s="267" t="s">
        <v>685</v>
      </c>
      <c r="B726" s="304" t="s">
        <v>77</v>
      </c>
      <c r="C726" s="153">
        <v>11</v>
      </c>
      <c r="D726" s="154" t="s">
        <v>25</v>
      </c>
      <c r="E726" s="155">
        <v>3292</v>
      </c>
      <c r="F726" s="156" t="s">
        <v>123</v>
      </c>
      <c r="G726" s="191">
        <v>10000</v>
      </c>
      <c r="H726" s="191"/>
      <c r="I726" s="157">
        <f t="shared" si="591"/>
        <v>0</v>
      </c>
      <c r="J726" s="191">
        <v>2000</v>
      </c>
      <c r="K726" s="157">
        <f t="shared" si="592"/>
        <v>2000</v>
      </c>
      <c r="L726" s="327">
        <f t="shared" si="572"/>
        <v>12000</v>
      </c>
      <c r="M726" s="274"/>
    </row>
    <row r="727" spans="1:13" s="160" customFormat="1" hidden="1">
      <c r="A727" s="267" t="s">
        <v>685</v>
      </c>
      <c r="B727" s="304" t="s">
        <v>77</v>
      </c>
      <c r="C727" s="153">
        <v>11</v>
      </c>
      <c r="D727" s="154" t="s">
        <v>25</v>
      </c>
      <c r="E727" s="155">
        <v>3293</v>
      </c>
      <c r="F727" s="156" t="s">
        <v>124</v>
      </c>
      <c r="G727" s="191">
        <v>35000</v>
      </c>
      <c r="H727" s="191"/>
      <c r="I727" s="157">
        <f t="shared" si="591"/>
        <v>0</v>
      </c>
      <c r="J727" s="191"/>
      <c r="K727" s="157">
        <f t="shared" si="592"/>
        <v>0</v>
      </c>
      <c r="L727" s="327">
        <f t="shared" si="572"/>
        <v>35000</v>
      </c>
      <c r="M727" s="274"/>
    </row>
    <row r="728" spans="1:13" s="160" customFormat="1" hidden="1">
      <c r="A728" s="267" t="s">
        <v>685</v>
      </c>
      <c r="B728" s="304" t="s">
        <v>77</v>
      </c>
      <c r="C728" s="153">
        <v>11</v>
      </c>
      <c r="D728" s="154" t="s">
        <v>25</v>
      </c>
      <c r="E728" s="155">
        <v>3294</v>
      </c>
      <c r="F728" s="156" t="s">
        <v>620</v>
      </c>
      <c r="G728" s="192">
        <v>3500</v>
      </c>
      <c r="H728" s="192"/>
      <c r="I728" s="157">
        <f t="shared" si="591"/>
        <v>0</v>
      </c>
      <c r="J728" s="192"/>
      <c r="K728" s="157">
        <f t="shared" si="592"/>
        <v>0</v>
      </c>
      <c r="L728" s="328">
        <f t="shared" si="572"/>
        <v>3500</v>
      </c>
      <c r="M728" s="274"/>
    </row>
    <row r="729" spans="1:13" s="160" customFormat="1" hidden="1">
      <c r="A729" s="267" t="s">
        <v>685</v>
      </c>
      <c r="B729" s="304" t="s">
        <v>77</v>
      </c>
      <c r="C729" s="153">
        <v>11</v>
      </c>
      <c r="D729" s="154" t="s">
        <v>25</v>
      </c>
      <c r="E729" s="155">
        <v>3295</v>
      </c>
      <c r="F729" s="156" t="s">
        <v>237</v>
      </c>
      <c r="G729" s="192">
        <v>10000</v>
      </c>
      <c r="H729" s="192">
        <v>5000</v>
      </c>
      <c r="I729" s="157">
        <f t="shared" si="591"/>
        <v>5000</v>
      </c>
      <c r="J729" s="192"/>
      <c r="K729" s="157">
        <f t="shared" si="592"/>
        <v>0</v>
      </c>
      <c r="L729" s="328">
        <f t="shared" si="572"/>
        <v>5000</v>
      </c>
      <c r="M729" s="274"/>
    </row>
    <row r="730" spans="1:13" s="160" customFormat="1" hidden="1">
      <c r="A730" s="267" t="s">
        <v>685</v>
      </c>
      <c r="B730" s="304" t="s">
        <v>77</v>
      </c>
      <c r="C730" s="153">
        <v>11</v>
      </c>
      <c r="D730" s="154" t="s">
        <v>25</v>
      </c>
      <c r="E730" s="155">
        <v>3296</v>
      </c>
      <c r="F730" s="156" t="s">
        <v>621</v>
      </c>
      <c r="G730" s="192">
        <v>287000</v>
      </c>
      <c r="H730" s="192"/>
      <c r="I730" s="157">
        <f t="shared" si="591"/>
        <v>0</v>
      </c>
      <c r="J730" s="192"/>
      <c r="K730" s="157">
        <f t="shared" si="592"/>
        <v>0</v>
      </c>
      <c r="L730" s="328">
        <f t="shared" si="572"/>
        <v>287000</v>
      </c>
      <c r="M730" s="274"/>
    </row>
    <row r="731" spans="1:13" s="160" customFormat="1" hidden="1">
      <c r="A731" s="267" t="s">
        <v>685</v>
      </c>
      <c r="B731" s="304" t="s">
        <v>77</v>
      </c>
      <c r="C731" s="153">
        <v>11</v>
      </c>
      <c r="D731" s="154" t="s">
        <v>25</v>
      </c>
      <c r="E731" s="155">
        <v>3299</v>
      </c>
      <c r="F731" s="156" t="s">
        <v>125</v>
      </c>
      <c r="G731" s="192">
        <v>5000</v>
      </c>
      <c r="H731" s="192"/>
      <c r="I731" s="157">
        <f t="shared" si="591"/>
        <v>0</v>
      </c>
      <c r="J731" s="192"/>
      <c r="K731" s="157">
        <f t="shared" si="592"/>
        <v>0</v>
      </c>
      <c r="L731" s="328">
        <f t="shared" si="572"/>
        <v>5000</v>
      </c>
      <c r="M731" s="274"/>
    </row>
    <row r="732" spans="1:13" s="168" customFormat="1" ht="15.75" hidden="1">
      <c r="A732" s="267" t="s">
        <v>685</v>
      </c>
      <c r="B732" s="302" t="s">
        <v>77</v>
      </c>
      <c r="C732" s="215">
        <v>11</v>
      </c>
      <c r="D732" s="216" t="s">
        <v>25</v>
      </c>
      <c r="E732" s="217">
        <v>343</v>
      </c>
      <c r="F732" s="218"/>
      <c r="G732" s="235">
        <f t="shared" ref="G732" si="593">SUM(G733:G734)</f>
        <v>2500</v>
      </c>
      <c r="H732" s="235">
        <f t="shared" ref="H732:J732" si="594">SUM(H733:H734)</f>
        <v>0</v>
      </c>
      <c r="I732" s="235">
        <f t="shared" ref="I732" si="595">SUM(I733:I734)</f>
        <v>0</v>
      </c>
      <c r="J732" s="235">
        <f t="shared" si="594"/>
        <v>0</v>
      </c>
      <c r="K732" s="235">
        <f t="shared" ref="K732" si="596">SUM(K733:K734)</f>
        <v>0</v>
      </c>
      <c r="L732" s="329">
        <f t="shared" si="572"/>
        <v>2500</v>
      </c>
      <c r="M732" s="275"/>
    </row>
    <row r="733" spans="1:13" s="193" customFormat="1" ht="15.75" hidden="1">
      <c r="A733" s="267" t="s">
        <v>685</v>
      </c>
      <c r="B733" s="304" t="s">
        <v>77</v>
      </c>
      <c r="C733" s="153">
        <v>11</v>
      </c>
      <c r="D733" s="154" t="s">
        <v>25</v>
      </c>
      <c r="E733" s="155">
        <v>3431</v>
      </c>
      <c r="F733" s="156" t="s">
        <v>153</v>
      </c>
      <c r="G733" s="192">
        <v>500</v>
      </c>
      <c r="H733" s="192"/>
      <c r="I733" s="157">
        <f t="shared" ref="I733:I734" si="597">H733</f>
        <v>0</v>
      </c>
      <c r="J733" s="192"/>
      <c r="K733" s="157">
        <f t="shared" ref="K733:K734" si="598">J733</f>
        <v>0</v>
      </c>
      <c r="L733" s="328">
        <f t="shared" si="572"/>
        <v>500</v>
      </c>
      <c r="M733" s="286"/>
    </row>
    <row r="734" spans="1:13" hidden="1">
      <c r="A734" s="267" t="s">
        <v>685</v>
      </c>
      <c r="B734" s="304" t="s">
        <v>77</v>
      </c>
      <c r="C734" s="153">
        <v>11</v>
      </c>
      <c r="D734" s="154" t="s">
        <v>25</v>
      </c>
      <c r="E734" s="155">
        <v>3433</v>
      </c>
      <c r="F734" s="156" t="s">
        <v>126</v>
      </c>
      <c r="G734" s="192">
        <v>2000</v>
      </c>
      <c r="H734" s="192"/>
      <c r="I734" s="157">
        <f t="shared" si="597"/>
        <v>0</v>
      </c>
      <c r="J734" s="192"/>
      <c r="K734" s="157">
        <f t="shared" si="598"/>
        <v>0</v>
      </c>
      <c r="L734" s="328">
        <f t="shared" si="572"/>
        <v>2000</v>
      </c>
      <c r="M734" s="273"/>
    </row>
    <row r="735" spans="1:13" s="151" customFormat="1" ht="15.75" hidden="1">
      <c r="A735" s="267" t="s">
        <v>685</v>
      </c>
      <c r="B735" s="302" t="s">
        <v>77</v>
      </c>
      <c r="C735" s="215">
        <v>11</v>
      </c>
      <c r="D735" s="216" t="s">
        <v>25</v>
      </c>
      <c r="E735" s="217">
        <v>422</v>
      </c>
      <c r="F735" s="218"/>
      <c r="G735" s="235">
        <f t="shared" ref="G735" si="599">SUM(G736)</f>
        <v>32000</v>
      </c>
      <c r="H735" s="235">
        <f t="shared" ref="H735:K735" si="600">SUM(H736)</f>
        <v>0</v>
      </c>
      <c r="I735" s="235">
        <f t="shared" si="600"/>
        <v>0</v>
      </c>
      <c r="J735" s="235">
        <f t="shared" si="600"/>
        <v>0</v>
      </c>
      <c r="K735" s="235">
        <f t="shared" si="600"/>
        <v>0</v>
      </c>
      <c r="L735" s="329">
        <f t="shared" si="572"/>
        <v>32000</v>
      </c>
      <c r="M735" s="272"/>
    </row>
    <row r="736" spans="1:13" hidden="1">
      <c r="A736" s="267" t="s">
        <v>685</v>
      </c>
      <c r="B736" s="304" t="s">
        <v>77</v>
      </c>
      <c r="C736" s="153">
        <v>11</v>
      </c>
      <c r="D736" s="154" t="s">
        <v>25</v>
      </c>
      <c r="E736" s="155">
        <v>4221</v>
      </c>
      <c r="F736" s="156" t="s">
        <v>129</v>
      </c>
      <c r="G736" s="172">
        <v>32000</v>
      </c>
      <c r="H736" s="172"/>
      <c r="I736" s="157">
        <f>H736</f>
        <v>0</v>
      </c>
      <c r="J736" s="172"/>
      <c r="K736" s="157">
        <f>J736</f>
        <v>0</v>
      </c>
      <c r="L736" s="312">
        <f t="shared" si="572"/>
        <v>32000</v>
      </c>
      <c r="M736" s="273"/>
    </row>
    <row r="737" spans="1:13" s="151" customFormat="1" ht="15.75" hidden="1">
      <c r="A737" s="267" t="s">
        <v>685</v>
      </c>
      <c r="B737" s="302" t="s">
        <v>77</v>
      </c>
      <c r="C737" s="215">
        <v>11</v>
      </c>
      <c r="D737" s="216" t="s">
        <v>25</v>
      </c>
      <c r="E737" s="217">
        <v>426</v>
      </c>
      <c r="F737" s="218"/>
      <c r="G737" s="235">
        <f t="shared" ref="G737" si="601">SUM(G738)</f>
        <v>3000</v>
      </c>
      <c r="H737" s="235">
        <f t="shared" ref="H737:K737" si="602">SUM(H738)</f>
        <v>2000</v>
      </c>
      <c r="I737" s="235">
        <f t="shared" si="602"/>
        <v>2000</v>
      </c>
      <c r="J737" s="235">
        <f t="shared" si="602"/>
        <v>0</v>
      </c>
      <c r="K737" s="235">
        <f t="shared" si="602"/>
        <v>0</v>
      </c>
      <c r="L737" s="329">
        <f t="shared" si="572"/>
        <v>1000</v>
      </c>
      <c r="M737" s="272"/>
    </row>
    <row r="738" spans="1:13" hidden="1">
      <c r="A738" s="267" t="s">
        <v>685</v>
      </c>
      <c r="B738" s="304" t="s">
        <v>77</v>
      </c>
      <c r="C738" s="153">
        <v>11</v>
      </c>
      <c r="D738" s="154" t="s">
        <v>25</v>
      </c>
      <c r="E738" s="155">
        <v>4262</v>
      </c>
      <c r="F738" s="156" t="s">
        <v>135</v>
      </c>
      <c r="G738" s="194">
        <v>3000</v>
      </c>
      <c r="H738" s="194">
        <v>2000</v>
      </c>
      <c r="I738" s="157">
        <f>H738</f>
        <v>2000</v>
      </c>
      <c r="J738" s="194"/>
      <c r="K738" s="157">
        <f>J738</f>
        <v>0</v>
      </c>
      <c r="L738" s="330">
        <f t="shared" si="572"/>
        <v>1000</v>
      </c>
      <c r="M738" s="273"/>
    </row>
    <row r="739" spans="1:13" ht="15.75" hidden="1">
      <c r="A739" s="267" t="s">
        <v>685</v>
      </c>
      <c r="B739" s="302" t="s">
        <v>77</v>
      </c>
      <c r="C739" s="215">
        <v>52</v>
      </c>
      <c r="D739" s="216" t="s">
        <v>25</v>
      </c>
      <c r="E739" s="217">
        <v>324</v>
      </c>
      <c r="F739" s="218"/>
      <c r="G739" s="235">
        <f>G740</f>
        <v>7200</v>
      </c>
      <c r="H739" s="235">
        <f>H740</f>
        <v>0</v>
      </c>
      <c r="I739" s="235">
        <f>I740</f>
        <v>0</v>
      </c>
      <c r="J739" s="235">
        <f>J740</f>
        <v>0</v>
      </c>
      <c r="K739" s="235">
        <f>K740</f>
        <v>0</v>
      </c>
      <c r="L739" s="329">
        <f t="shared" si="572"/>
        <v>7200</v>
      </c>
      <c r="M739" s="273"/>
    </row>
    <row r="740" spans="1:13" ht="30" hidden="1">
      <c r="A740" s="267" t="s">
        <v>685</v>
      </c>
      <c r="B740" s="304" t="s">
        <v>77</v>
      </c>
      <c r="C740" s="153">
        <v>52</v>
      </c>
      <c r="D740" s="154" t="s">
        <v>25</v>
      </c>
      <c r="E740" s="155">
        <v>3241</v>
      </c>
      <c r="F740" s="156" t="s">
        <v>236</v>
      </c>
      <c r="G740" s="194">
        <v>7200</v>
      </c>
      <c r="H740" s="194"/>
      <c r="I740" s="252"/>
      <c r="J740" s="194"/>
      <c r="K740" s="252"/>
      <c r="L740" s="330">
        <f t="shared" si="572"/>
        <v>7200</v>
      </c>
      <c r="M740" s="273"/>
    </row>
    <row r="741" spans="1:13" ht="31.5" hidden="1">
      <c r="A741" s="267" t="s">
        <v>685</v>
      </c>
      <c r="B741" s="453" t="s">
        <v>693</v>
      </c>
      <c r="C741" s="454"/>
      <c r="D741" s="454"/>
      <c r="E741" s="454"/>
      <c r="F741" s="149" t="s">
        <v>76</v>
      </c>
      <c r="G741" s="150">
        <f>G742+G744</f>
        <v>270000000</v>
      </c>
      <c r="H741" s="150">
        <f>H742+H744</f>
        <v>0</v>
      </c>
      <c r="I741" s="150">
        <f>I742+I744</f>
        <v>0</v>
      </c>
      <c r="J741" s="150">
        <f>J742+J744</f>
        <v>35000000</v>
      </c>
      <c r="K741" s="150">
        <f>K742+K744</f>
        <v>35000000</v>
      </c>
      <c r="L741" s="301">
        <f t="shared" si="572"/>
        <v>305000000</v>
      </c>
      <c r="M741" s="273"/>
    </row>
    <row r="742" spans="1:13" s="151" customFormat="1" ht="15.75" hidden="1">
      <c r="A742" s="267" t="s">
        <v>685</v>
      </c>
      <c r="B742" s="302" t="s">
        <v>175</v>
      </c>
      <c r="C742" s="215">
        <v>11</v>
      </c>
      <c r="D742" s="226" t="s">
        <v>25</v>
      </c>
      <c r="E742" s="217">
        <v>351</v>
      </c>
      <c r="F742" s="218"/>
      <c r="G742" s="219">
        <f t="shared" ref="G742" si="603">SUM(G743)</f>
        <v>216652100</v>
      </c>
      <c r="H742" s="219">
        <f t="shared" ref="H742:K742" si="604">SUM(H743)</f>
        <v>0</v>
      </c>
      <c r="I742" s="219">
        <f t="shared" si="604"/>
        <v>0</v>
      </c>
      <c r="J742" s="219">
        <f t="shared" si="604"/>
        <v>30000000</v>
      </c>
      <c r="K742" s="219">
        <f t="shared" si="604"/>
        <v>30000000</v>
      </c>
      <c r="L742" s="303">
        <f t="shared" si="572"/>
        <v>246652100</v>
      </c>
      <c r="M742" s="272"/>
    </row>
    <row r="743" spans="1:13" ht="30" hidden="1">
      <c r="A743" s="267" t="s">
        <v>685</v>
      </c>
      <c r="B743" s="304" t="s">
        <v>175</v>
      </c>
      <c r="C743" s="153">
        <v>11</v>
      </c>
      <c r="D743" s="171" t="s">
        <v>25</v>
      </c>
      <c r="E743" s="155">
        <v>3512</v>
      </c>
      <c r="F743" s="156" t="s">
        <v>140</v>
      </c>
      <c r="G743" s="172">
        <v>216652100</v>
      </c>
      <c r="H743" s="172"/>
      <c r="I743" s="157">
        <f>H743</f>
        <v>0</v>
      </c>
      <c r="J743" s="172">
        <v>30000000</v>
      </c>
      <c r="K743" s="157">
        <f>J743</f>
        <v>30000000</v>
      </c>
      <c r="L743" s="312">
        <f t="shared" si="572"/>
        <v>246652100</v>
      </c>
      <c r="M743" s="273"/>
    </row>
    <row r="744" spans="1:13" ht="15.75" hidden="1">
      <c r="A744" s="267" t="s">
        <v>685</v>
      </c>
      <c r="B744" s="308" t="s">
        <v>175</v>
      </c>
      <c r="C744" s="221">
        <v>11</v>
      </c>
      <c r="D744" s="228" t="s">
        <v>25</v>
      </c>
      <c r="E744" s="223">
        <v>352</v>
      </c>
      <c r="F744" s="156"/>
      <c r="G744" s="227">
        <f>G745</f>
        <v>53347900</v>
      </c>
      <c r="H744" s="227">
        <f>H745</f>
        <v>0</v>
      </c>
      <c r="I744" s="227">
        <f>I745</f>
        <v>0</v>
      </c>
      <c r="J744" s="227">
        <f>J745</f>
        <v>5000000</v>
      </c>
      <c r="K744" s="227">
        <f>K745</f>
        <v>5000000</v>
      </c>
      <c r="L744" s="313">
        <f t="shared" si="572"/>
        <v>58347900</v>
      </c>
      <c r="M744" s="273"/>
    </row>
    <row r="745" spans="1:13" ht="30" hidden="1">
      <c r="A745" s="267" t="s">
        <v>685</v>
      </c>
      <c r="B745" s="309" t="s">
        <v>175</v>
      </c>
      <c r="C745" s="163">
        <v>11</v>
      </c>
      <c r="D745" s="175" t="s">
        <v>25</v>
      </c>
      <c r="E745" s="165">
        <v>3522</v>
      </c>
      <c r="F745" s="156" t="s">
        <v>139</v>
      </c>
      <c r="G745" s="172">
        <v>53347900</v>
      </c>
      <c r="H745" s="172"/>
      <c r="I745" s="157">
        <f>H745</f>
        <v>0</v>
      </c>
      <c r="J745" s="172">
        <v>5000000</v>
      </c>
      <c r="K745" s="157">
        <f>J745</f>
        <v>5000000</v>
      </c>
      <c r="L745" s="312">
        <f t="shared" si="572"/>
        <v>58347900</v>
      </c>
      <c r="M745" s="273"/>
    </row>
    <row r="746" spans="1:13" s="151" customFormat="1" ht="15.75" hidden="1">
      <c r="A746" s="267" t="s">
        <v>685</v>
      </c>
      <c r="B746" s="453" t="s">
        <v>378</v>
      </c>
      <c r="C746" s="454"/>
      <c r="D746" s="454"/>
      <c r="E746" s="454"/>
      <c r="F746" s="149" t="s">
        <v>35</v>
      </c>
      <c r="G746" s="150">
        <f t="shared" ref="G746" si="605">G747+G751</f>
        <v>69600</v>
      </c>
      <c r="H746" s="150">
        <f t="shared" ref="H746:J746" si="606">H747+H751</f>
        <v>0</v>
      </c>
      <c r="I746" s="150">
        <f t="shared" ref="I746" si="607">I747+I751</f>
        <v>0</v>
      </c>
      <c r="J746" s="150">
        <f t="shared" si="606"/>
        <v>0</v>
      </c>
      <c r="K746" s="150">
        <f t="shared" ref="K746" si="608">K747+K751</f>
        <v>0</v>
      </c>
      <c r="L746" s="301">
        <f t="shared" si="572"/>
        <v>69600</v>
      </c>
      <c r="M746" s="272"/>
    </row>
    <row r="747" spans="1:13" s="151" customFormat="1" ht="15.75" hidden="1">
      <c r="A747" s="267" t="s">
        <v>685</v>
      </c>
      <c r="B747" s="302" t="s">
        <v>378</v>
      </c>
      <c r="C747" s="215">
        <v>11</v>
      </c>
      <c r="D747" s="226" t="s">
        <v>25</v>
      </c>
      <c r="E747" s="225">
        <v>323</v>
      </c>
      <c r="F747" s="218"/>
      <c r="G747" s="219">
        <f t="shared" ref="G747" si="609">SUM(G748:G750)</f>
        <v>58500</v>
      </c>
      <c r="H747" s="219">
        <f t="shared" ref="H747:J747" si="610">SUM(H748:H750)</f>
        <v>0</v>
      </c>
      <c r="I747" s="219">
        <f t="shared" ref="I747" si="611">SUM(I748:I750)</f>
        <v>0</v>
      </c>
      <c r="J747" s="219">
        <f t="shared" si="610"/>
        <v>0</v>
      </c>
      <c r="K747" s="219">
        <f t="shared" ref="K747" si="612">SUM(K748:K750)</f>
        <v>0</v>
      </c>
      <c r="L747" s="303">
        <f t="shared" si="572"/>
        <v>58500</v>
      </c>
      <c r="M747" s="272"/>
    </row>
    <row r="748" spans="1:13" hidden="1">
      <c r="A748" s="267" t="s">
        <v>685</v>
      </c>
      <c r="B748" s="304" t="s">
        <v>378</v>
      </c>
      <c r="C748" s="153">
        <v>11</v>
      </c>
      <c r="D748" s="171" t="s">
        <v>25</v>
      </c>
      <c r="E748" s="155">
        <v>3232</v>
      </c>
      <c r="F748" s="156" t="s">
        <v>118</v>
      </c>
      <c r="G748" s="159">
        <v>9500</v>
      </c>
      <c r="H748" s="159"/>
      <c r="I748" s="157">
        <f t="shared" ref="I748:I750" si="613">H748</f>
        <v>0</v>
      </c>
      <c r="J748" s="159"/>
      <c r="K748" s="157">
        <f t="shared" ref="K748:K750" si="614">J748</f>
        <v>0</v>
      </c>
      <c r="L748" s="306">
        <f t="shared" si="572"/>
        <v>9500</v>
      </c>
      <c r="M748" s="273"/>
    </row>
    <row r="749" spans="1:13" hidden="1">
      <c r="A749" s="267" t="s">
        <v>685</v>
      </c>
      <c r="B749" s="304" t="s">
        <v>378</v>
      </c>
      <c r="C749" s="153">
        <v>11</v>
      </c>
      <c r="D749" s="171" t="s">
        <v>25</v>
      </c>
      <c r="E749" s="155">
        <v>3235</v>
      </c>
      <c r="F749" s="156" t="s">
        <v>42</v>
      </c>
      <c r="G749" s="159">
        <v>45000</v>
      </c>
      <c r="H749" s="159"/>
      <c r="I749" s="157">
        <f t="shared" si="613"/>
        <v>0</v>
      </c>
      <c r="J749" s="159"/>
      <c r="K749" s="157">
        <f t="shared" si="614"/>
        <v>0</v>
      </c>
      <c r="L749" s="306">
        <f t="shared" si="572"/>
        <v>45000</v>
      </c>
      <c r="M749" s="273"/>
    </row>
    <row r="750" spans="1:13" hidden="1">
      <c r="A750" s="267" t="s">
        <v>685</v>
      </c>
      <c r="B750" s="304" t="s">
        <v>378</v>
      </c>
      <c r="C750" s="153">
        <v>11</v>
      </c>
      <c r="D750" s="171" t="s">
        <v>25</v>
      </c>
      <c r="E750" s="155">
        <v>3239</v>
      </c>
      <c r="F750" s="156" t="s">
        <v>41</v>
      </c>
      <c r="G750" s="159">
        <v>4000</v>
      </c>
      <c r="H750" s="159"/>
      <c r="I750" s="157">
        <f t="shared" si="613"/>
        <v>0</v>
      </c>
      <c r="J750" s="159"/>
      <c r="K750" s="157">
        <f t="shared" si="614"/>
        <v>0</v>
      </c>
      <c r="L750" s="306">
        <f t="shared" si="572"/>
        <v>4000</v>
      </c>
      <c r="M750" s="273"/>
    </row>
    <row r="751" spans="1:13" s="151" customFormat="1" ht="15.75" hidden="1">
      <c r="A751" s="267" t="s">
        <v>685</v>
      </c>
      <c r="B751" s="302" t="s">
        <v>378</v>
      </c>
      <c r="C751" s="215">
        <v>11</v>
      </c>
      <c r="D751" s="226" t="s">
        <v>25</v>
      </c>
      <c r="E751" s="217">
        <v>329</v>
      </c>
      <c r="F751" s="218"/>
      <c r="G751" s="219">
        <f t="shared" ref="G751" si="615">SUM(G752:G753)</f>
        <v>11100</v>
      </c>
      <c r="H751" s="219">
        <f t="shared" ref="H751:J751" si="616">SUM(H752:H753)</f>
        <v>0</v>
      </c>
      <c r="I751" s="219">
        <f t="shared" ref="I751" si="617">SUM(I752:I753)</f>
        <v>0</v>
      </c>
      <c r="J751" s="219">
        <f t="shared" si="616"/>
        <v>0</v>
      </c>
      <c r="K751" s="219">
        <f t="shared" ref="K751" si="618">SUM(K752:K753)</f>
        <v>0</v>
      </c>
      <c r="L751" s="303">
        <f t="shared" si="572"/>
        <v>11100</v>
      </c>
      <c r="M751" s="272"/>
    </row>
    <row r="752" spans="1:13" hidden="1">
      <c r="A752" s="267" t="s">
        <v>685</v>
      </c>
      <c r="B752" s="304" t="s">
        <v>378</v>
      </c>
      <c r="C752" s="153">
        <v>11</v>
      </c>
      <c r="D752" s="171" t="s">
        <v>25</v>
      </c>
      <c r="E752" s="155">
        <v>3292</v>
      </c>
      <c r="F752" s="156" t="s">
        <v>123</v>
      </c>
      <c r="G752" s="159">
        <v>10000</v>
      </c>
      <c r="H752" s="159"/>
      <c r="I752" s="157">
        <f t="shared" ref="I752:I753" si="619">H752</f>
        <v>0</v>
      </c>
      <c r="J752" s="159"/>
      <c r="K752" s="157">
        <f t="shared" ref="K752:K753" si="620">J752</f>
        <v>0</v>
      </c>
      <c r="L752" s="306">
        <f t="shared" si="572"/>
        <v>10000</v>
      </c>
      <c r="M752" s="273"/>
    </row>
    <row r="753" spans="1:13" hidden="1">
      <c r="A753" s="267" t="s">
        <v>685</v>
      </c>
      <c r="B753" s="304" t="s">
        <v>378</v>
      </c>
      <c r="C753" s="153">
        <v>11</v>
      </c>
      <c r="D753" s="171" t="s">
        <v>25</v>
      </c>
      <c r="E753" s="155">
        <v>3299</v>
      </c>
      <c r="F753" s="156" t="s">
        <v>125</v>
      </c>
      <c r="G753" s="159">
        <v>1100</v>
      </c>
      <c r="H753" s="159"/>
      <c r="I753" s="157">
        <f t="shared" si="619"/>
        <v>0</v>
      </c>
      <c r="J753" s="159"/>
      <c r="K753" s="157">
        <f t="shared" si="620"/>
        <v>0</v>
      </c>
      <c r="L753" s="306">
        <f t="shared" si="572"/>
        <v>1100</v>
      </c>
      <c r="M753" s="273"/>
    </row>
    <row r="754" spans="1:13" s="151" customFormat="1" ht="31.5" hidden="1">
      <c r="A754" s="267" t="s">
        <v>685</v>
      </c>
      <c r="B754" s="458" t="s">
        <v>599</v>
      </c>
      <c r="C754" s="459"/>
      <c r="D754" s="459"/>
      <c r="E754" s="459"/>
      <c r="F754" s="149" t="s">
        <v>560</v>
      </c>
      <c r="G754" s="150">
        <f t="shared" ref="G754" si="621">G755</f>
        <v>1450000</v>
      </c>
      <c r="H754" s="150">
        <f t="shared" ref="H754:K755" si="622">H755</f>
        <v>0</v>
      </c>
      <c r="I754" s="150">
        <f t="shared" si="622"/>
        <v>0</v>
      </c>
      <c r="J754" s="150">
        <f t="shared" si="622"/>
        <v>0</v>
      </c>
      <c r="K754" s="150">
        <f t="shared" si="622"/>
        <v>0</v>
      </c>
      <c r="L754" s="301">
        <f t="shared" si="572"/>
        <v>1450000</v>
      </c>
      <c r="M754" s="272"/>
    </row>
    <row r="755" spans="1:13" s="151" customFormat="1" ht="15.75" hidden="1">
      <c r="A755" s="267" t="s">
        <v>685</v>
      </c>
      <c r="B755" s="302" t="s">
        <v>599</v>
      </c>
      <c r="C755" s="198">
        <v>11</v>
      </c>
      <c r="D755" s="226" t="s">
        <v>25</v>
      </c>
      <c r="E755" s="225">
        <v>323</v>
      </c>
      <c r="F755" s="218"/>
      <c r="G755" s="219">
        <f t="shared" ref="G755" si="623">G756</f>
        <v>1450000</v>
      </c>
      <c r="H755" s="219">
        <f t="shared" si="622"/>
        <v>0</v>
      </c>
      <c r="I755" s="219">
        <f t="shared" si="622"/>
        <v>0</v>
      </c>
      <c r="J755" s="219">
        <f t="shared" si="622"/>
        <v>0</v>
      </c>
      <c r="K755" s="219">
        <f t="shared" si="622"/>
        <v>0</v>
      </c>
      <c r="L755" s="303">
        <f t="shared" si="572"/>
        <v>1450000</v>
      </c>
      <c r="M755" s="272"/>
    </row>
    <row r="756" spans="1:13" hidden="1">
      <c r="A756" s="267" t="s">
        <v>685</v>
      </c>
      <c r="B756" s="304" t="s">
        <v>599</v>
      </c>
      <c r="C756" s="152">
        <v>11</v>
      </c>
      <c r="D756" s="171" t="s">
        <v>25</v>
      </c>
      <c r="E756" s="173">
        <v>3239</v>
      </c>
      <c r="F756" s="156" t="s">
        <v>41</v>
      </c>
      <c r="G756" s="172">
        <v>1450000</v>
      </c>
      <c r="H756" s="172"/>
      <c r="I756" s="157">
        <f>H756</f>
        <v>0</v>
      </c>
      <c r="J756" s="172"/>
      <c r="K756" s="157">
        <f>J756</f>
        <v>0</v>
      </c>
      <c r="L756" s="312">
        <f t="shared" si="572"/>
        <v>1450000</v>
      </c>
      <c r="M756" s="273"/>
    </row>
    <row r="757" spans="1:13" ht="15.75">
      <c r="A757" s="266" t="s">
        <v>686</v>
      </c>
      <c r="B757" s="489" t="s">
        <v>86</v>
      </c>
      <c r="C757" s="463"/>
      <c r="D757" s="463"/>
      <c r="E757" s="463"/>
      <c r="F757" s="463"/>
      <c r="G757" s="147">
        <f>G758+G819+G826+G829+G848+G851+G862+G907</f>
        <v>26862800</v>
      </c>
      <c r="H757" s="147">
        <f>H758+H819+H826+H829+H848+H851+H862+H907</f>
        <v>8329300</v>
      </c>
      <c r="I757" s="147">
        <f>I758+I819+I826+I829+I848+I851+I862+I907</f>
        <v>5851200</v>
      </c>
      <c r="J757" s="147">
        <f>J758+J819+J826+J829+J848+J851+J862+J907</f>
        <v>108800</v>
      </c>
      <c r="K757" s="147">
        <f>K758+K819+K826+K829+K848+K851+K862+K907</f>
        <v>97500</v>
      </c>
      <c r="L757" s="299">
        <f t="shared" si="572"/>
        <v>18642300</v>
      </c>
      <c r="M757" s="273"/>
    </row>
    <row r="758" spans="1:13" ht="31.5">
      <c r="A758" s="266" t="s">
        <v>686</v>
      </c>
      <c r="B758" s="453" t="s">
        <v>89</v>
      </c>
      <c r="C758" s="454"/>
      <c r="D758" s="454"/>
      <c r="E758" s="454"/>
      <c r="F758" s="149" t="s">
        <v>264</v>
      </c>
      <c r="G758" s="150">
        <f>G759+G762+G764+G767+G772+G779+G789+G791+G799+G807+G809+G815+G805+G803+G817</f>
        <v>6586000</v>
      </c>
      <c r="H758" s="150">
        <f>H759+H762+H764+H767+H772+H779+H789+H791+H799+H807+H809+H815+H805+H803+H817</f>
        <v>220000</v>
      </c>
      <c r="I758" s="150">
        <f>I759+I762+I764+I767+I772+I779+I789+I791+I799+I807+I809+I815+I805+I803+I817</f>
        <v>220000</v>
      </c>
      <c r="J758" s="150">
        <f>J759+J762+J764+J767+J772+J779+J789+J791+J799+J807+J809+J815+J805+J803+J817</f>
        <v>95500</v>
      </c>
      <c r="K758" s="150">
        <f>K759+K762+K764+K767+K772+K779+K789+K791+K799+K807+K809+K815+K805+K803+K817</f>
        <v>95500</v>
      </c>
      <c r="L758" s="301">
        <f t="shared" si="572"/>
        <v>6461500</v>
      </c>
      <c r="M758" s="273"/>
    </row>
    <row r="759" spans="1:13" s="151" customFormat="1" ht="15.75">
      <c r="A759" s="266" t="s">
        <v>686</v>
      </c>
      <c r="B759" s="302" t="s">
        <v>89</v>
      </c>
      <c r="C759" s="215">
        <v>11</v>
      </c>
      <c r="D759" s="216" t="s">
        <v>25</v>
      </c>
      <c r="E759" s="217">
        <v>311</v>
      </c>
      <c r="F759" s="218"/>
      <c r="G759" s="219">
        <f t="shared" ref="G759" si="624">SUM(G760:G761)</f>
        <v>2755000</v>
      </c>
      <c r="H759" s="219">
        <f t="shared" ref="H759:J759" si="625">SUM(H760:H761)</f>
        <v>0</v>
      </c>
      <c r="I759" s="219">
        <f t="shared" ref="I759" si="626">SUM(I760:I761)</f>
        <v>0</v>
      </c>
      <c r="J759" s="219">
        <f t="shared" si="625"/>
        <v>0</v>
      </c>
      <c r="K759" s="219">
        <f t="shared" ref="K759" si="627">SUM(K760:K761)</f>
        <v>0</v>
      </c>
      <c r="L759" s="303">
        <f t="shared" si="572"/>
        <v>2755000</v>
      </c>
      <c r="M759" s="272"/>
    </row>
    <row r="760" spans="1:13">
      <c r="A760" s="266" t="s">
        <v>686</v>
      </c>
      <c r="B760" s="304" t="s">
        <v>89</v>
      </c>
      <c r="C760" s="153">
        <v>11</v>
      </c>
      <c r="D760" s="154" t="s">
        <v>25</v>
      </c>
      <c r="E760" s="155">
        <v>3111</v>
      </c>
      <c r="F760" s="156" t="s">
        <v>19</v>
      </c>
      <c r="G760" s="195">
        <v>2750000</v>
      </c>
      <c r="H760" s="195"/>
      <c r="I760" s="157">
        <f t="shared" ref="I760:I761" si="628">H760</f>
        <v>0</v>
      </c>
      <c r="J760" s="195"/>
      <c r="K760" s="157">
        <f t="shared" ref="K760:K761" si="629">J760</f>
        <v>0</v>
      </c>
      <c r="L760" s="331">
        <f t="shared" si="572"/>
        <v>2750000</v>
      </c>
      <c r="M760" s="273"/>
    </row>
    <row r="761" spans="1:13">
      <c r="A761" s="266" t="s">
        <v>686</v>
      </c>
      <c r="B761" s="304" t="s">
        <v>89</v>
      </c>
      <c r="C761" s="153">
        <v>11</v>
      </c>
      <c r="D761" s="154" t="s">
        <v>25</v>
      </c>
      <c r="E761" s="155">
        <v>3114</v>
      </c>
      <c r="F761" s="156" t="s">
        <v>21</v>
      </c>
      <c r="G761" s="159">
        <v>5000</v>
      </c>
      <c r="H761" s="159"/>
      <c r="I761" s="157">
        <f t="shared" si="628"/>
        <v>0</v>
      </c>
      <c r="J761" s="159"/>
      <c r="K761" s="157">
        <f t="shared" si="629"/>
        <v>0</v>
      </c>
      <c r="L761" s="306">
        <f t="shared" si="572"/>
        <v>5000</v>
      </c>
      <c r="M761" s="273"/>
    </row>
    <row r="762" spans="1:13" s="151" customFormat="1" ht="15.75">
      <c r="A762" s="266" t="s">
        <v>686</v>
      </c>
      <c r="B762" s="302" t="s">
        <v>89</v>
      </c>
      <c r="C762" s="215">
        <v>11</v>
      </c>
      <c r="D762" s="216" t="s">
        <v>25</v>
      </c>
      <c r="E762" s="217">
        <v>312</v>
      </c>
      <c r="F762" s="218"/>
      <c r="G762" s="219">
        <f t="shared" ref="G762" si="630">SUM(G763)</f>
        <v>84000</v>
      </c>
      <c r="H762" s="219">
        <f t="shared" ref="H762:K762" si="631">SUM(H763)</f>
        <v>0</v>
      </c>
      <c r="I762" s="219">
        <f t="shared" si="631"/>
        <v>0</v>
      </c>
      <c r="J762" s="219">
        <f t="shared" si="631"/>
        <v>40000</v>
      </c>
      <c r="K762" s="219">
        <f t="shared" si="631"/>
        <v>40000</v>
      </c>
      <c r="L762" s="303">
        <f t="shared" si="572"/>
        <v>124000</v>
      </c>
      <c r="M762" s="272"/>
    </row>
    <row r="763" spans="1:13">
      <c r="A763" s="266" t="s">
        <v>686</v>
      </c>
      <c r="B763" s="304" t="s">
        <v>89</v>
      </c>
      <c r="C763" s="153">
        <v>11</v>
      </c>
      <c r="D763" s="154" t="s">
        <v>25</v>
      </c>
      <c r="E763" s="155">
        <v>3121</v>
      </c>
      <c r="F763" s="156" t="s">
        <v>138</v>
      </c>
      <c r="G763" s="161">
        <v>84000</v>
      </c>
      <c r="H763" s="161"/>
      <c r="I763" s="157">
        <f>H763</f>
        <v>0</v>
      </c>
      <c r="J763" s="161">
        <v>40000</v>
      </c>
      <c r="K763" s="157">
        <f>J763</f>
        <v>40000</v>
      </c>
      <c r="L763" s="307">
        <f t="shared" si="572"/>
        <v>124000</v>
      </c>
      <c r="M763" s="273"/>
    </row>
    <row r="764" spans="1:13" s="151" customFormat="1" ht="15.75">
      <c r="A764" s="266" t="s">
        <v>686</v>
      </c>
      <c r="B764" s="302" t="s">
        <v>89</v>
      </c>
      <c r="C764" s="215">
        <v>11</v>
      </c>
      <c r="D764" s="216" t="s">
        <v>25</v>
      </c>
      <c r="E764" s="217">
        <v>313</v>
      </c>
      <c r="F764" s="218"/>
      <c r="G764" s="219">
        <f t="shared" ref="G764" si="632">SUM(G765:G766)</f>
        <v>468000</v>
      </c>
      <c r="H764" s="219">
        <f t="shared" ref="H764:J764" si="633">SUM(H765:H766)</f>
        <v>0</v>
      </c>
      <c r="I764" s="219">
        <f t="shared" ref="I764" si="634">SUM(I765:I766)</f>
        <v>0</v>
      </c>
      <c r="J764" s="219">
        <f t="shared" si="633"/>
        <v>0</v>
      </c>
      <c r="K764" s="219">
        <f t="shared" ref="K764" si="635">SUM(K765:K766)</f>
        <v>0</v>
      </c>
      <c r="L764" s="303">
        <f t="shared" si="572"/>
        <v>468000</v>
      </c>
      <c r="M764" s="272"/>
    </row>
    <row r="765" spans="1:13" ht="30">
      <c r="A765" s="266" t="s">
        <v>686</v>
      </c>
      <c r="B765" s="304" t="s">
        <v>89</v>
      </c>
      <c r="C765" s="153">
        <v>11</v>
      </c>
      <c r="D765" s="154" t="s">
        <v>25</v>
      </c>
      <c r="E765" s="155">
        <v>3132</v>
      </c>
      <c r="F765" s="156" t="s">
        <v>280</v>
      </c>
      <c r="G765" s="159">
        <v>420000</v>
      </c>
      <c r="H765" s="159"/>
      <c r="I765" s="157">
        <f t="shared" ref="I765:I766" si="636">H765</f>
        <v>0</v>
      </c>
      <c r="J765" s="159"/>
      <c r="K765" s="157">
        <f t="shared" ref="K765:K766" si="637">J765</f>
        <v>0</v>
      </c>
      <c r="L765" s="306">
        <f t="shared" si="572"/>
        <v>420000</v>
      </c>
      <c r="M765" s="273"/>
    </row>
    <row r="766" spans="1:13" ht="30">
      <c r="A766" s="266" t="s">
        <v>686</v>
      </c>
      <c r="B766" s="304" t="s">
        <v>89</v>
      </c>
      <c r="C766" s="153">
        <v>11</v>
      </c>
      <c r="D766" s="154" t="s">
        <v>25</v>
      </c>
      <c r="E766" s="155">
        <v>3133</v>
      </c>
      <c r="F766" s="156" t="s">
        <v>258</v>
      </c>
      <c r="G766" s="159">
        <v>48000</v>
      </c>
      <c r="H766" s="159"/>
      <c r="I766" s="157">
        <f t="shared" si="636"/>
        <v>0</v>
      </c>
      <c r="J766" s="159"/>
      <c r="K766" s="157">
        <f t="shared" si="637"/>
        <v>0</v>
      </c>
      <c r="L766" s="306">
        <f t="shared" si="572"/>
        <v>48000</v>
      </c>
      <c r="M766" s="273"/>
    </row>
    <row r="767" spans="1:13" s="151" customFormat="1" ht="15.75">
      <c r="A767" s="266" t="s">
        <v>686</v>
      </c>
      <c r="B767" s="302" t="s">
        <v>89</v>
      </c>
      <c r="C767" s="215">
        <v>11</v>
      </c>
      <c r="D767" s="216" t="s">
        <v>25</v>
      </c>
      <c r="E767" s="217">
        <v>321</v>
      </c>
      <c r="F767" s="218"/>
      <c r="G767" s="219">
        <f t="shared" ref="G767" si="638">SUM(G768:G771)</f>
        <v>640000</v>
      </c>
      <c r="H767" s="219">
        <f t="shared" ref="H767:J767" si="639">SUM(H768:H771)</f>
        <v>0</v>
      </c>
      <c r="I767" s="219">
        <f t="shared" ref="I767" si="640">SUM(I768:I771)</f>
        <v>0</v>
      </c>
      <c r="J767" s="219">
        <f t="shared" si="639"/>
        <v>0</v>
      </c>
      <c r="K767" s="219">
        <f t="shared" ref="K767" si="641">SUM(K768:K771)</f>
        <v>0</v>
      </c>
      <c r="L767" s="303">
        <f t="shared" si="572"/>
        <v>640000</v>
      </c>
      <c r="M767" s="272"/>
    </row>
    <row r="768" spans="1:13">
      <c r="A768" s="266" t="s">
        <v>686</v>
      </c>
      <c r="B768" s="304" t="s">
        <v>89</v>
      </c>
      <c r="C768" s="153">
        <v>11</v>
      </c>
      <c r="D768" s="154" t="s">
        <v>25</v>
      </c>
      <c r="E768" s="155">
        <v>3211</v>
      </c>
      <c r="F768" s="156" t="s">
        <v>110</v>
      </c>
      <c r="G768" s="159">
        <v>150000</v>
      </c>
      <c r="H768" s="159"/>
      <c r="I768" s="157">
        <f t="shared" ref="I768:I771" si="642">H768</f>
        <v>0</v>
      </c>
      <c r="J768" s="159"/>
      <c r="K768" s="157">
        <f t="shared" ref="K768:K771" si="643">J768</f>
        <v>0</v>
      </c>
      <c r="L768" s="306">
        <f t="shared" si="572"/>
        <v>150000</v>
      </c>
      <c r="M768" s="273"/>
    </row>
    <row r="769" spans="1:13" ht="30">
      <c r="A769" s="266" t="s">
        <v>686</v>
      </c>
      <c r="B769" s="304" t="s">
        <v>89</v>
      </c>
      <c r="C769" s="153">
        <v>11</v>
      </c>
      <c r="D769" s="154" t="s">
        <v>25</v>
      </c>
      <c r="E769" s="155">
        <v>3212</v>
      </c>
      <c r="F769" s="156" t="s">
        <v>111</v>
      </c>
      <c r="G769" s="159">
        <v>425000</v>
      </c>
      <c r="H769" s="159"/>
      <c r="I769" s="157">
        <f t="shared" si="642"/>
        <v>0</v>
      </c>
      <c r="J769" s="159"/>
      <c r="K769" s="157">
        <f t="shared" si="643"/>
        <v>0</v>
      </c>
      <c r="L769" s="306">
        <f t="shared" si="572"/>
        <v>425000</v>
      </c>
      <c r="M769" s="273"/>
    </row>
    <row r="770" spans="1:13">
      <c r="A770" s="266" t="s">
        <v>686</v>
      </c>
      <c r="B770" s="304" t="s">
        <v>89</v>
      </c>
      <c r="C770" s="153">
        <v>11</v>
      </c>
      <c r="D770" s="154" t="s">
        <v>25</v>
      </c>
      <c r="E770" s="155">
        <v>3213</v>
      </c>
      <c r="F770" s="156" t="s">
        <v>112</v>
      </c>
      <c r="G770" s="159">
        <v>60000</v>
      </c>
      <c r="H770" s="159"/>
      <c r="I770" s="157">
        <f t="shared" si="642"/>
        <v>0</v>
      </c>
      <c r="J770" s="159"/>
      <c r="K770" s="157">
        <f t="shared" si="643"/>
        <v>0</v>
      </c>
      <c r="L770" s="306">
        <f t="shared" si="572"/>
        <v>60000</v>
      </c>
      <c r="M770" s="273"/>
    </row>
    <row r="771" spans="1:13">
      <c r="A771" s="266" t="s">
        <v>686</v>
      </c>
      <c r="B771" s="304" t="s">
        <v>89</v>
      </c>
      <c r="C771" s="153">
        <v>11</v>
      </c>
      <c r="D771" s="154" t="s">
        <v>25</v>
      </c>
      <c r="E771" s="155">
        <v>3214</v>
      </c>
      <c r="F771" s="156" t="s">
        <v>234</v>
      </c>
      <c r="G771" s="159">
        <v>5000</v>
      </c>
      <c r="H771" s="159"/>
      <c r="I771" s="157">
        <f t="shared" si="642"/>
        <v>0</v>
      </c>
      <c r="J771" s="159"/>
      <c r="K771" s="157">
        <f t="shared" si="643"/>
        <v>0</v>
      </c>
      <c r="L771" s="306">
        <f t="shared" ref="L771:L834" si="644">G771-H771+J771</f>
        <v>5000</v>
      </c>
      <c r="M771" s="273"/>
    </row>
    <row r="772" spans="1:13" s="151" customFormat="1" ht="15.75">
      <c r="A772" s="266" t="s">
        <v>686</v>
      </c>
      <c r="B772" s="302" t="s">
        <v>89</v>
      </c>
      <c r="C772" s="215">
        <v>11</v>
      </c>
      <c r="D772" s="216" t="s">
        <v>25</v>
      </c>
      <c r="E772" s="217">
        <v>322</v>
      </c>
      <c r="F772" s="218"/>
      <c r="G772" s="219">
        <f t="shared" ref="G772" si="645">SUM(G773:G778)</f>
        <v>840000</v>
      </c>
      <c r="H772" s="219">
        <f t="shared" ref="H772:J772" si="646">SUM(H773:H778)</f>
        <v>100000</v>
      </c>
      <c r="I772" s="219">
        <f t="shared" ref="I772" si="647">SUM(I773:I778)</f>
        <v>100000</v>
      </c>
      <c r="J772" s="219">
        <f t="shared" si="646"/>
        <v>0</v>
      </c>
      <c r="K772" s="219">
        <f t="shared" ref="K772" si="648">SUM(K773:K778)</f>
        <v>0</v>
      </c>
      <c r="L772" s="303">
        <f t="shared" si="644"/>
        <v>740000</v>
      </c>
      <c r="M772" s="272"/>
    </row>
    <row r="773" spans="1:13">
      <c r="A773" s="266" t="s">
        <v>686</v>
      </c>
      <c r="B773" s="304" t="s">
        <v>89</v>
      </c>
      <c r="C773" s="153">
        <v>11</v>
      </c>
      <c r="D773" s="154" t="s">
        <v>25</v>
      </c>
      <c r="E773" s="155">
        <v>3221</v>
      </c>
      <c r="F773" s="156" t="s">
        <v>146</v>
      </c>
      <c r="G773" s="159">
        <v>50000</v>
      </c>
      <c r="H773" s="159"/>
      <c r="I773" s="157">
        <f t="shared" ref="I773:I778" si="649">H773</f>
        <v>0</v>
      </c>
      <c r="J773" s="159"/>
      <c r="K773" s="157">
        <f t="shared" ref="K773:K778" si="650">J773</f>
        <v>0</v>
      </c>
      <c r="L773" s="306">
        <f t="shared" si="644"/>
        <v>50000</v>
      </c>
      <c r="M773" s="273"/>
    </row>
    <row r="774" spans="1:13">
      <c r="A774" s="266" t="s">
        <v>686</v>
      </c>
      <c r="B774" s="304" t="s">
        <v>89</v>
      </c>
      <c r="C774" s="153">
        <v>11</v>
      </c>
      <c r="D774" s="154" t="s">
        <v>25</v>
      </c>
      <c r="E774" s="155">
        <v>3222</v>
      </c>
      <c r="F774" s="156" t="s">
        <v>114</v>
      </c>
      <c r="G774" s="159">
        <v>5000</v>
      </c>
      <c r="H774" s="159"/>
      <c r="I774" s="157">
        <f t="shared" si="649"/>
        <v>0</v>
      </c>
      <c r="J774" s="159"/>
      <c r="K774" s="157">
        <f t="shared" si="650"/>
        <v>0</v>
      </c>
      <c r="L774" s="306">
        <f t="shared" si="644"/>
        <v>5000</v>
      </c>
      <c r="M774" s="273"/>
    </row>
    <row r="775" spans="1:13">
      <c r="A775" s="266" t="s">
        <v>686</v>
      </c>
      <c r="B775" s="304" t="s">
        <v>89</v>
      </c>
      <c r="C775" s="153">
        <v>11</v>
      </c>
      <c r="D775" s="154" t="s">
        <v>25</v>
      </c>
      <c r="E775" s="155">
        <v>3223</v>
      </c>
      <c r="F775" s="156" t="s">
        <v>115</v>
      </c>
      <c r="G775" s="159">
        <v>620000</v>
      </c>
      <c r="H775" s="159">
        <v>100000</v>
      </c>
      <c r="I775" s="157">
        <f t="shared" si="649"/>
        <v>100000</v>
      </c>
      <c r="J775" s="159"/>
      <c r="K775" s="157">
        <f t="shared" si="650"/>
        <v>0</v>
      </c>
      <c r="L775" s="306">
        <f t="shared" si="644"/>
        <v>520000</v>
      </c>
      <c r="M775" s="273"/>
    </row>
    <row r="776" spans="1:13" ht="30">
      <c r="A776" s="266" t="s">
        <v>686</v>
      </c>
      <c r="B776" s="304" t="s">
        <v>89</v>
      </c>
      <c r="C776" s="153">
        <v>11</v>
      </c>
      <c r="D776" s="154" t="s">
        <v>25</v>
      </c>
      <c r="E776" s="155">
        <v>3224</v>
      </c>
      <c r="F776" s="156" t="s">
        <v>144</v>
      </c>
      <c r="G776" s="159">
        <v>85000</v>
      </c>
      <c r="H776" s="159"/>
      <c r="I776" s="157">
        <f t="shared" si="649"/>
        <v>0</v>
      </c>
      <c r="J776" s="159"/>
      <c r="K776" s="157">
        <f t="shared" si="650"/>
        <v>0</v>
      </c>
      <c r="L776" s="306">
        <f t="shared" si="644"/>
        <v>85000</v>
      </c>
      <c r="M776" s="273"/>
    </row>
    <row r="777" spans="1:13">
      <c r="A777" s="266" t="s">
        <v>686</v>
      </c>
      <c r="B777" s="304" t="s">
        <v>89</v>
      </c>
      <c r="C777" s="153">
        <v>11</v>
      </c>
      <c r="D777" s="154" t="s">
        <v>25</v>
      </c>
      <c r="E777" s="155">
        <v>3225</v>
      </c>
      <c r="F777" s="156" t="s">
        <v>151</v>
      </c>
      <c r="G777" s="159">
        <v>50000</v>
      </c>
      <c r="H777" s="159"/>
      <c r="I777" s="157">
        <f t="shared" si="649"/>
        <v>0</v>
      </c>
      <c r="J777" s="159"/>
      <c r="K777" s="157">
        <f t="shared" si="650"/>
        <v>0</v>
      </c>
      <c r="L777" s="306">
        <f t="shared" si="644"/>
        <v>50000</v>
      </c>
      <c r="M777" s="273"/>
    </row>
    <row r="778" spans="1:13">
      <c r="A778" s="266" t="s">
        <v>686</v>
      </c>
      <c r="B778" s="304" t="s">
        <v>89</v>
      </c>
      <c r="C778" s="153">
        <v>11</v>
      </c>
      <c r="D778" s="154" t="s">
        <v>25</v>
      </c>
      <c r="E778" s="155">
        <v>3227</v>
      </c>
      <c r="F778" s="156" t="s">
        <v>245</v>
      </c>
      <c r="G778" s="159">
        <v>30000</v>
      </c>
      <c r="H778" s="159"/>
      <c r="I778" s="157">
        <f t="shared" si="649"/>
        <v>0</v>
      </c>
      <c r="J778" s="159"/>
      <c r="K778" s="157">
        <f t="shared" si="650"/>
        <v>0</v>
      </c>
      <c r="L778" s="306">
        <f t="shared" si="644"/>
        <v>30000</v>
      </c>
      <c r="M778" s="273"/>
    </row>
    <row r="779" spans="1:13" s="151" customFormat="1" ht="15.75">
      <c r="A779" s="266" t="s">
        <v>686</v>
      </c>
      <c r="B779" s="302" t="s">
        <v>89</v>
      </c>
      <c r="C779" s="215">
        <v>11</v>
      </c>
      <c r="D779" s="216" t="s">
        <v>25</v>
      </c>
      <c r="E779" s="217">
        <v>323</v>
      </c>
      <c r="F779" s="218"/>
      <c r="G779" s="219">
        <f t="shared" ref="G779" si="651">SUM(G780:G788)</f>
        <v>998000</v>
      </c>
      <c r="H779" s="219">
        <f t="shared" ref="H779:J779" si="652">SUM(H780:H788)</f>
        <v>30000</v>
      </c>
      <c r="I779" s="219">
        <f t="shared" ref="I779" si="653">SUM(I780:I788)</f>
        <v>30000</v>
      </c>
      <c r="J779" s="219">
        <f t="shared" si="652"/>
        <v>0</v>
      </c>
      <c r="K779" s="219">
        <f t="shared" ref="K779" si="654">SUM(K780:K788)</f>
        <v>0</v>
      </c>
      <c r="L779" s="303">
        <f t="shared" si="644"/>
        <v>968000</v>
      </c>
      <c r="M779" s="272"/>
    </row>
    <row r="780" spans="1:13">
      <c r="A780" s="266" t="s">
        <v>686</v>
      </c>
      <c r="B780" s="304" t="s">
        <v>89</v>
      </c>
      <c r="C780" s="153">
        <v>11</v>
      </c>
      <c r="D780" s="154" t="s">
        <v>25</v>
      </c>
      <c r="E780" s="155">
        <v>3231</v>
      </c>
      <c r="F780" s="156" t="s">
        <v>117</v>
      </c>
      <c r="G780" s="159">
        <v>130000</v>
      </c>
      <c r="H780" s="159">
        <v>20000</v>
      </c>
      <c r="I780" s="157">
        <f t="shared" ref="I780:I788" si="655">H780</f>
        <v>20000</v>
      </c>
      <c r="J780" s="159"/>
      <c r="K780" s="157">
        <f t="shared" ref="K780:K788" si="656">J780</f>
        <v>0</v>
      </c>
      <c r="L780" s="306">
        <f t="shared" si="644"/>
        <v>110000</v>
      </c>
      <c r="M780" s="273"/>
    </row>
    <row r="781" spans="1:13">
      <c r="A781" s="266" t="s">
        <v>686</v>
      </c>
      <c r="B781" s="304" t="s">
        <v>89</v>
      </c>
      <c r="C781" s="153">
        <v>11</v>
      </c>
      <c r="D781" s="154" t="s">
        <v>25</v>
      </c>
      <c r="E781" s="155">
        <v>3232</v>
      </c>
      <c r="F781" s="156" t="s">
        <v>118</v>
      </c>
      <c r="G781" s="195">
        <v>496000</v>
      </c>
      <c r="H781" s="195"/>
      <c r="I781" s="157">
        <f t="shared" si="655"/>
        <v>0</v>
      </c>
      <c r="J781" s="195"/>
      <c r="K781" s="157">
        <f t="shared" si="656"/>
        <v>0</v>
      </c>
      <c r="L781" s="331">
        <f t="shared" si="644"/>
        <v>496000</v>
      </c>
      <c r="M781" s="273"/>
    </row>
    <row r="782" spans="1:13">
      <c r="A782" s="266" t="s">
        <v>686</v>
      </c>
      <c r="B782" s="304" t="s">
        <v>89</v>
      </c>
      <c r="C782" s="153">
        <v>11</v>
      </c>
      <c r="D782" s="154" t="s">
        <v>25</v>
      </c>
      <c r="E782" s="155">
        <v>3233</v>
      </c>
      <c r="F782" s="156" t="s">
        <v>119</v>
      </c>
      <c r="G782" s="159">
        <v>50000</v>
      </c>
      <c r="H782" s="159">
        <v>10000</v>
      </c>
      <c r="I782" s="157">
        <f t="shared" si="655"/>
        <v>10000</v>
      </c>
      <c r="J782" s="159"/>
      <c r="K782" s="157">
        <f t="shared" si="656"/>
        <v>0</v>
      </c>
      <c r="L782" s="306">
        <f t="shared" si="644"/>
        <v>40000</v>
      </c>
      <c r="M782" s="273"/>
    </row>
    <row r="783" spans="1:13">
      <c r="A783" s="266" t="s">
        <v>686</v>
      </c>
      <c r="B783" s="304" t="s">
        <v>89</v>
      </c>
      <c r="C783" s="153">
        <v>11</v>
      </c>
      <c r="D783" s="154" t="s">
        <v>25</v>
      </c>
      <c r="E783" s="155">
        <v>3234</v>
      </c>
      <c r="F783" s="156" t="s">
        <v>120</v>
      </c>
      <c r="G783" s="159">
        <v>15000</v>
      </c>
      <c r="H783" s="159"/>
      <c r="I783" s="157">
        <f t="shared" si="655"/>
        <v>0</v>
      </c>
      <c r="J783" s="159"/>
      <c r="K783" s="157">
        <f t="shared" si="656"/>
        <v>0</v>
      </c>
      <c r="L783" s="306">
        <f t="shared" si="644"/>
        <v>15000</v>
      </c>
      <c r="M783" s="273"/>
    </row>
    <row r="784" spans="1:13">
      <c r="A784" s="266" t="s">
        <v>686</v>
      </c>
      <c r="B784" s="304" t="s">
        <v>89</v>
      </c>
      <c r="C784" s="153">
        <v>11</v>
      </c>
      <c r="D784" s="154" t="s">
        <v>25</v>
      </c>
      <c r="E784" s="155">
        <v>3235</v>
      </c>
      <c r="F784" s="156" t="s">
        <v>42</v>
      </c>
      <c r="G784" s="195">
        <v>85000</v>
      </c>
      <c r="H784" s="195"/>
      <c r="I784" s="157">
        <f t="shared" si="655"/>
        <v>0</v>
      </c>
      <c r="J784" s="195"/>
      <c r="K784" s="157">
        <f t="shared" si="656"/>
        <v>0</v>
      </c>
      <c r="L784" s="331">
        <f t="shared" si="644"/>
        <v>85000</v>
      </c>
      <c r="M784" s="273"/>
    </row>
    <row r="785" spans="1:13">
      <c r="A785" s="266" t="s">
        <v>686</v>
      </c>
      <c r="B785" s="304" t="s">
        <v>89</v>
      </c>
      <c r="C785" s="153">
        <v>11</v>
      </c>
      <c r="D785" s="154" t="s">
        <v>25</v>
      </c>
      <c r="E785" s="155">
        <v>3236</v>
      </c>
      <c r="F785" s="156" t="s">
        <v>121</v>
      </c>
      <c r="G785" s="195">
        <v>10000</v>
      </c>
      <c r="H785" s="195"/>
      <c r="I785" s="157">
        <f t="shared" si="655"/>
        <v>0</v>
      </c>
      <c r="J785" s="195"/>
      <c r="K785" s="157">
        <f t="shared" si="656"/>
        <v>0</v>
      </c>
      <c r="L785" s="331">
        <f t="shared" si="644"/>
        <v>10000</v>
      </c>
      <c r="M785" s="273"/>
    </row>
    <row r="786" spans="1:13">
      <c r="A786" s="266" t="s">
        <v>686</v>
      </c>
      <c r="B786" s="304" t="s">
        <v>89</v>
      </c>
      <c r="C786" s="153">
        <v>11</v>
      </c>
      <c r="D786" s="154" t="s">
        <v>25</v>
      </c>
      <c r="E786" s="155">
        <v>3237</v>
      </c>
      <c r="F786" s="156" t="s">
        <v>36</v>
      </c>
      <c r="G786" s="159">
        <v>60000</v>
      </c>
      <c r="H786" s="159"/>
      <c r="I786" s="157">
        <f t="shared" si="655"/>
        <v>0</v>
      </c>
      <c r="J786" s="159"/>
      <c r="K786" s="157">
        <f t="shared" si="656"/>
        <v>0</v>
      </c>
      <c r="L786" s="306">
        <f t="shared" si="644"/>
        <v>60000</v>
      </c>
      <c r="M786" s="273"/>
    </row>
    <row r="787" spans="1:13">
      <c r="A787" s="266" t="s">
        <v>686</v>
      </c>
      <c r="B787" s="304" t="s">
        <v>89</v>
      </c>
      <c r="C787" s="153">
        <v>11</v>
      </c>
      <c r="D787" s="154" t="s">
        <v>25</v>
      </c>
      <c r="E787" s="155">
        <v>3238</v>
      </c>
      <c r="F787" s="156" t="s">
        <v>122</v>
      </c>
      <c r="G787" s="159">
        <v>50000</v>
      </c>
      <c r="H787" s="159"/>
      <c r="I787" s="157">
        <f t="shared" si="655"/>
        <v>0</v>
      </c>
      <c r="J787" s="159"/>
      <c r="K787" s="157">
        <f t="shared" si="656"/>
        <v>0</v>
      </c>
      <c r="L787" s="306">
        <f t="shared" si="644"/>
        <v>50000</v>
      </c>
      <c r="M787" s="273"/>
    </row>
    <row r="788" spans="1:13">
      <c r="A788" s="266" t="s">
        <v>686</v>
      </c>
      <c r="B788" s="304" t="s">
        <v>89</v>
      </c>
      <c r="C788" s="153">
        <v>11</v>
      </c>
      <c r="D788" s="154" t="s">
        <v>25</v>
      </c>
      <c r="E788" s="155">
        <v>3239</v>
      </c>
      <c r="F788" s="156" t="s">
        <v>41</v>
      </c>
      <c r="G788" s="159">
        <v>102000</v>
      </c>
      <c r="H788" s="159"/>
      <c r="I788" s="157">
        <f t="shared" si="655"/>
        <v>0</v>
      </c>
      <c r="J788" s="159"/>
      <c r="K788" s="157">
        <f t="shared" si="656"/>
        <v>0</v>
      </c>
      <c r="L788" s="306">
        <f t="shared" si="644"/>
        <v>102000</v>
      </c>
      <c r="M788" s="273"/>
    </row>
    <row r="789" spans="1:13" s="151" customFormat="1" ht="15.75">
      <c r="A789" s="266" t="s">
        <v>686</v>
      </c>
      <c r="B789" s="302" t="s">
        <v>89</v>
      </c>
      <c r="C789" s="215">
        <v>11</v>
      </c>
      <c r="D789" s="216" t="s">
        <v>25</v>
      </c>
      <c r="E789" s="217">
        <v>324</v>
      </c>
      <c r="F789" s="218"/>
      <c r="G789" s="219">
        <f t="shared" ref="G789" si="657">SUM(G790)</f>
        <v>10000</v>
      </c>
      <c r="H789" s="219">
        <f t="shared" ref="H789:K789" si="658">SUM(H790)</f>
        <v>0</v>
      </c>
      <c r="I789" s="219">
        <f t="shared" si="658"/>
        <v>0</v>
      </c>
      <c r="J789" s="219">
        <f t="shared" si="658"/>
        <v>0</v>
      </c>
      <c r="K789" s="219">
        <f t="shared" si="658"/>
        <v>0</v>
      </c>
      <c r="L789" s="303">
        <f t="shared" si="644"/>
        <v>10000</v>
      </c>
      <c r="M789" s="272"/>
    </row>
    <row r="790" spans="1:13" ht="30">
      <c r="A790" s="266" t="s">
        <v>686</v>
      </c>
      <c r="B790" s="304" t="s">
        <v>89</v>
      </c>
      <c r="C790" s="153">
        <v>11</v>
      </c>
      <c r="D790" s="154" t="s">
        <v>25</v>
      </c>
      <c r="E790" s="155">
        <v>3241</v>
      </c>
      <c r="F790" s="156" t="s">
        <v>238</v>
      </c>
      <c r="G790" s="172">
        <v>10000</v>
      </c>
      <c r="H790" s="172"/>
      <c r="I790" s="157">
        <f>H790</f>
        <v>0</v>
      </c>
      <c r="J790" s="172"/>
      <c r="K790" s="157">
        <f>J790</f>
        <v>0</v>
      </c>
      <c r="L790" s="312">
        <f t="shared" si="644"/>
        <v>10000</v>
      </c>
      <c r="M790" s="273"/>
    </row>
    <row r="791" spans="1:13" s="151" customFormat="1" ht="15.75">
      <c r="A791" s="266" t="s">
        <v>686</v>
      </c>
      <c r="B791" s="302" t="s">
        <v>89</v>
      </c>
      <c r="C791" s="215">
        <v>11</v>
      </c>
      <c r="D791" s="216" t="s">
        <v>25</v>
      </c>
      <c r="E791" s="217">
        <v>329</v>
      </c>
      <c r="F791" s="218"/>
      <c r="G791" s="219">
        <f t="shared" ref="G791" si="659">SUM(G792:G798)</f>
        <v>507000</v>
      </c>
      <c r="H791" s="219">
        <f t="shared" ref="H791:J791" si="660">SUM(H792:H798)</f>
        <v>0</v>
      </c>
      <c r="I791" s="219">
        <f t="shared" ref="I791" si="661">SUM(I792:I798)</f>
        <v>0</v>
      </c>
      <c r="J791" s="219">
        <f t="shared" si="660"/>
        <v>55500</v>
      </c>
      <c r="K791" s="219">
        <f t="shared" ref="K791" si="662">SUM(K792:K798)</f>
        <v>55500</v>
      </c>
      <c r="L791" s="303">
        <f t="shared" si="644"/>
        <v>562500</v>
      </c>
      <c r="M791" s="272"/>
    </row>
    <row r="792" spans="1:13" ht="30">
      <c r="A792" s="266" t="s">
        <v>686</v>
      </c>
      <c r="B792" s="304" t="s">
        <v>89</v>
      </c>
      <c r="C792" s="153">
        <v>11</v>
      </c>
      <c r="D792" s="154" t="s">
        <v>25</v>
      </c>
      <c r="E792" s="155">
        <v>3291</v>
      </c>
      <c r="F792" s="156" t="s">
        <v>152</v>
      </c>
      <c r="G792" s="159">
        <v>340000</v>
      </c>
      <c r="H792" s="159"/>
      <c r="I792" s="157">
        <f t="shared" ref="I792:I798" si="663">H792</f>
        <v>0</v>
      </c>
      <c r="J792" s="159">
        <v>35000</v>
      </c>
      <c r="K792" s="157">
        <f t="shared" ref="K792:K798" si="664">J792</f>
        <v>35000</v>
      </c>
      <c r="L792" s="306">
        <f t="shared" si="644"/>
        <v>375000</v>
      </c>
      <c r="M792" s="273"/>
    </row>
    <row r="793" spans="1:13">
      <c r="A793" s="266" t="s">
        <v>686</v>
      </c>
      <c r="B793" s="304" t="s">
        <v>89</v>
      </c>
      <c r="C793" s="153">
        <v>11</v>
      </c>
      <c r="D793" s="154" t="s">
        <v>25</v>
      </c>
      <c r="E793" s="155">
        <v>3292</v>
      </c>
      <c r="F793" s="156" t="s">
        <v>123</v>
      </c>
      <c r="G793" s="159">
        <v>80000</v>
      </c>
      <c r="H793" s="159"/>
      <c r="I793" s="157">
        <f t="shared" si="663"/>
        <v>0</v>
      </c>
      <c r="J793" s="159"/>
      <c r="K793" s="157">
        <f t="shared" si="664"/>
        <v>0</v>
      </c>
      <c r="L793" s="306">
        <f t="shared" si="644"/>
        <v>80000</v>
      </c>
      <c r="M793" s="273"/>
    </row>
    <row r="794" spans="1:13">
      <c r="A794" s="266" t="s">
        <v>686</v>
      </c>
      <c r="B794" s="304" t="s">
        <v>89</v>
      </c>
      <c r="C794" s="153">
        <v>11</v>
      </c>
      <c r="D794" s="154" t="s">
        <v>25</v>
      </c>
      <c r="E794" s="155">
        <v>3293</v>
      </c>
      <c r="F794" s="156" t="s">
        <v>124</v>
      </c>
      <c r="G794" s="159">
        <v>50000</v>
      </c>
      <c r="H794" s="159"/>
      <c r="I794" s="157">
        <f t="shared" si="663"/>
        <v>0</v>
      </c>
      <c r="J794" s="159"/>
      <c r="K794" s="157">
        <f t="shared" si="664"/>
        <v>0</v>
      </c>
      <c r="L794" s="306">
        <f t="shared" si="644"/>
        <v>50000</v>
      </c>
      <c r="M794" s="273"/>
    </row>
    <row r="795" spans="1:13">
      <c r="A795" s="266" t="s">
        <v>686</v>
      </c>
      <c r="B795" s="304" t="s">
        <v>89</v>
      </c>
      <c r="C795" s="153">
        <v>11</v>
      </c>
      <c r="D795" s="154" t="s">
        <v>25</v>
      </c>
      <c r="E795" s="155">
        <v>3294</v>
      </c>
      <c r="F795" s="156" t="s">
        <v>620</v>
      </c>
      <c r="G795" s="159">
        <v>2000</v>
      </c>
      <c r="H795" s="159"/>
      <c r="I795" s="157">
        <f t="shared" si="663"/>
        <v>0</v>
      </c>
      <c r="J795" s="159">
        <v>18000</v>
      </c>
      <c r="K795" s="157">
        <f t="shared" si="664"/>
        <v>18000</v>
      </c>
      <c r="L795" s="306">
        <f t="shared" si="644"/>
        <v>20000</v>
      </c>
      <c r="M795" s="273"/>
    </row>
    <row r="796" spans="1:13">
      <c r="A796" s="266" t="s">
        <v>686</v>
      </c>
      <c r="B796" s="304" t="s">
        <v>89</v>
      </c>
      <c r="C796" s="153">
        <v>11</v>
      </c>
      <c r="D796" s="154" t="s">
        <v>25</v>
      </c>
      <c r="E796" s="155">
        <v>3295</v>
      </c>
      <c r="F796" s="156" t="s">
        <v>237</v>
      </c>
      <c r="G796" s="159">
        <v>10000</v>
      </c>
      <c r="H796" s="159"/>
      <c r="I796" s="157">
        <f t="shared" si="663"/>
        <v>0</v>
      </c>
      <c r="J796" s="159"/>
      <c r="K796" s="157">
        <f t="shared" si="664"/>
        <v>0</v>
      </c>
      <c r="L796" s="306">
        <f t="shared" si="644"/>
        <v>10000</v>
      </c>
      <c r="M796" s="273"/>
    </row>
    <row r="797" spans="1:13">
      <c r="A797" s="266" t="s">
        <v>686</v>
      </c>
      <c r="B797" s="304" t="s">
        <v>89</v>
      </c>
      <c r="C797" s="153">
        <v>11</v>
      </c>
      <c r="D797" s="154" t="s">
        <v>25</v>
      </c>
      <c r="E797" s="155">
        <v>3296</v>
      </c>
      <c r="F797" s="156" t="s">
        <v>621</v>
      </c>
      <c r="G797" s="159">
        <v>5000</v>
      </c>
      <c r="H797" s="159"/>
      <c r="I797" s="157">
        <f t="shared" si="663"/>
        <v>0</v>
      </c>
      <c r="J797" s="159"/>
      <c r="K797" s="157">
        <f t="shared" si="664"/>
        <v>0</v>
      </c>
      <c r="L797" s="306">
        <f t="shared" si="644"/>
        <v>5000</v>
      </c>
      <c r="M797" s="273"/>
    </row>
    <row r="798" spans="1:13">
      <c r="A798" s="266" t="s">
        <v>686</v>
      </c>
      <c r="B798" s="304" t="s">
        <v>89</v>
      </c>
      <c r="C798" s="153">
        <v>11</v>
      </c>
      <c r="D798" s="154" t="s">
        <v>25</v>
      </c>
      <c r="E798" s="155">
        <v>3299</v>
      </c>
      <c r="F798" s="156" t="s">
        <v>125</v>
      </c>
      <c r="G798" s="159">
        <v>20000</v>
      </c>
      <c r="H798" s="159"/>
      <c r="I798" s="157">
        <f t="shared" si="663"/>
        <v>0</v>
      </c>
      <c r="J798" s="159">
        <v>2500</v>
      </c>
      <c r="K798" s="157">
        <f t="shared" si="664"/>
        <v>2500</v>
      </c>
      <c r="L798" s="306">
        <f t="shared" si="644"/>
        <v>22500</v>
      </c>
      <c r="M798" s="273"/>
    </row>
    <row r="799" spans="1:13" s="151" customFormat="1" ht="15.75">
      <c r="A799" s="266" t="s">
        <v>686</v>
      </c>
      <c r="B799" s="302" t="s">
        <v>89</v>
      </c>
      <c r="C799" s="215">
        <v>11</v>
      </c>
      <c r="D799" s="216" t="s">
        <v>25</v>
      </c>
      <c r="E799" s="217">
        <v>343</v>
      </c>
      <c r="F799" s="218"/>
      <c r="G799" s="219">
        <f t="shared" ref="G799" si="665">SUM(G800:G802)</f>
        <v>6000</v>
      </c>
      <c r="H799" s="219">
        <f t="shared" ref="H799:J799" si="666">SUM(H800:H802)</f>
        <v>0</v>
      </c>
      <c r="I799" s="219">
        <f t="shared" ref="I799" si="667">SUM(I800:I802)</f>
        <v>0</v>
      </c>
      <c r="J799" s="219">
        <f t="shared" si="666"/>
        <v>0</v>
      </c>
      <c r="K799" s="219">
        <f t="shared" ref="K799" si="668">SUM(K800:K802)</f>
        <v>0</v>
      </c>
      <c r="L799" s="303">
        <f t="shared" si="644"/>
        <v>6000</v>
      </c>
      <c r="M799" s="272"/>
    </row>
    <row r="800" spans="1:13">
      <c r="A800" s="266" t="s">
        <v>686</v>
      </c>
      <c r="B800" s="304" t="s">
        <v>89</v>
      </c>
      <c r="C800" s="153">
        <v>11</v>
      </c>
      <c r="D800" s="154" t="s">
        <v>25</v>
      </c>
      <c r="E800" s="155">
        <v>3431</v>
      </c>
      <c r="F800" s="156" t="s">
        <v>153</v>
      </c>
      <c r="G800" s="159">
        <v>1000</v>
      </c>
      <c r="H800" s="159"/>
      <c r="I800" s="157">
        <f t="shared" ref="I800:I802" si="669">H800</f>
        <v>0</v>
      </c>
      <c r="J800" s="159"/>
      <c r="K800" s="157">
        <f t="shared" ref="K800:K802" si="670">J800</f>
        <v>0</v>
      </c>
      <c r="L800" s="306">
        <f t="shared" si="644"/>
        <v>1000</v>
      </c>
      <c r="M800" s="273"/>
    </row>
    <row r="801" spans="1:13">
      <c r="A801" s="266" t="s">
        <v>686</v>
      </c>
      <c r="B801" s="304" t="s">
        <v>89</v>
      </c>
      <c r="C801" s="153">
        <v>11</v>
      </c>
      <c r="D801" s="154" t="s">
        <v>25</v>
      </c>
      <c r="E801" s="155">
        <v>3433</v>
      </c>
      <c r="F801" s="156" t="s">
        <v>126</v>
      </c>
      <c r="G801" s="159">
        <v>1000</v>
      </c>
      <c r="H801" s="159"/>
      <c r="I801" s="157">
        <f t="shared" si="669"/>
        <v>0</v>
      </c>
      <c r="J801" s="159"/>
      <c r="K801" s="157">
        <f t="shared" si="670"/>
        <v>0</v>
      </c>
      <c r="L801" s="306">
        <f t="shared" si="644"/>
        <v>1000</v>
      </c>
      <c r="M801" s="273"/>
    </row>
    <row r="802" spans="1:13">
      <c r="A802" s="266" t="s">
        <v>686</v>
      </c>
      <c r="B802" s="304" t="s">
        <v>89</v>
      </c>
      <c r="C802" s="153">
        <v>11</v>
      </c>
      <c r="D802" s="154" t="s">
        <v>25</v>
      </c>
      <c r="E802" s="155">
        <v>3434</v>
      </c>
      <c r="F802" s="156" t="s">
        <v>127</v>
      </c>
      <c r="G802" s="159">
        <v>4000</v>
      </c>
      <c r="H802" s="159"/>
      <c r="I802" s="157">
        <f t="shared" si="669"/>
        <v>0</v>
      </c>
      <c r="J802" s="159"/>
      <c r="K802" s="157">
        <f t="shared" si="670"/>
        <v>0</v>
      </c>
      <c r="L802" s="306">
        <f t="shared" si="644"/>
        <v>4000</v>
      </c>
      <c r="M802" s="273"/>
    </row>
    <row r="803" spans="1:13" s="151" customFormat="1" ht="15.75">
      <c r="A803" s="266" t="s">
        <v>686</v>
      </c>
      <c r="B803" s="302" t="s">
        <v>89</v>
      </c>
      <c r="C803" s="215">
        <v>11</v>
      </c>
      <c r="D803" s="216" t="s">
        <v>25</v>
      </c>
      <c r="E803" s="217">
        <v>383</v>
      </c>
      <c r="F803" s="218"/>
      <c r="G803" s="219">
        <f t="shared" ref="G803" si="671">G804</f>
        <v>10000</v>
      </c>
      <c r="H803" s="219">
        <f t="shared" ref="H803:K803" si="672">H804</f>
        <v>0</v>
      </c>
      <c r="I803" s="219">
        <f t="shared" si="672"/>
        <v>0</v>
      </c>
      <c r="J803" s="219">
        <f t="shared" si="672"/>
        <v>0</v>
      </c>
      <c r="K803" s="219">
        <f t="shared" si="672"/>
        <v>0</v>
      </c>
      <c r="L803" s="303">
        <f t="shared" si="644"/>
        <v>10000</v>
      </c>
      <c r="M803" s="272"/>
    </row>
    <row r="804" spans="1:13">
      <c r="A804" s="266" t="s">
        <v>686</v>
      </c>
      <c r="B804" s="304" t="s">
        <v>89</v>
      </c>
      <c r="C804" s="153">
        <v>11</v>
      </c>
      <c r="D804" s="154" t="s">
        <v>25</v>
      </c>
      <c r="E804" s="155">
        <v>3835</v>
      </c>
      <c r="F804" s="156" t="s">
        <v>622</v>
      </c>
      <c r="G804" s="161">
        <v>10000</v>
      </c>
      <c r="H804" s="161"/>
      <c r="I804" s="157">
        <f>H804</f>
        <v>0</v>
      </c>
      <c r="J804" s="161"/>
      <c r="K804" s="157">
        <f>J804</f>
        <v>0</v>
      </c>
      <c r="L804" s="307">
        <f t="shared" si="644"/>
        <v>10000</v>
      </c>
      <c r="M804" s="273"/>
    </row>
    <row r="805" spans="1:13" s="151" customFormat="1" ht="15.75">
      <c r="A805" s="266" t="s">
        <v>686</v>
      </c>
      <c r="B805" s="302" t="s">
        <v>89</v>
      </c>
      <c r="C805" s="215">
        <v>11</v>
      </c>
      <c r="D805" s="216" t="s">
        <v>25</v>
      </c>
      <c r="E805" s="217">
        <v>386</v>
      </c>
      <c r="F805" s="218"/>
      <c r="G805" s="219">
        <f t="shared" ref="G805" si="673">G806</f>
        <v>50000</v>
      </c>
      <c r="H805" s="219">
        <f t="shared" ref="H805:K805" si="674">H806</f>
        <v>50000</v>
      </c>
      <c r="I805" s="219">
        <f t="shared" si="674"/>
        <v>50000</v>
      </c>
      <c r="J805" s="219">
        <f t="shared" si="674"/>
        <v>0</v>
      </c>
      <c r="K805" s="219">
        <f t="shared" si="674"/>
        <v>0</v>
      </c>
      <c r="L805" s="303">
        <f t="shared" si="644"/>
        <v>0</v>
      </c>
      <c r="M805" s="272"/>
    </row>
    <row r="806" spans="1:13" ht="30">
      <c r="A806" s="266" t="s">
        <v>686</v>
      </c>
      <c r="B806" s="304" t="s">
        <v>89</v>
      </c>
      <c r="C806" s="153">
        <v>11</v>
      </c>
      <c r="D806" s="154" t="s">
        <v>25</v>
      </c>
      <c r="E806" s="155">
        <v>3861</v>
      </c>
      <c r="F806" s="156" t="s">
        <v>554</v>
      </c>
      <c r="G806" s="161">
        <v>50000</v>
      </c>
      <c r="H806" s="161">
        <v>50000</v>
      </c>
      <c r="I806" s="157">
        <f>H806</f>
        <v>50000</v>
      </c>
      <c r="J806" s="161"/>
      <c r="K806" s="157">
        <f>J806</f>
        <v>0</v>
      </c>
      <c r="L806" s="307">
        <f t="shared" si="644"/>
        <v>0</v>
      </c>
      <c r="M806" s="273"/>
    </row>
    <row r="807" spans="1:13" s="151" customFormat="1" ht="15.75">
      <c r="A807" s="266" t="s">
        <v>686</v>
      </c>
      <c r="B807" s="302" t="s">
        <v>89</v>
      </c>
      <c r="C807" s="215">
        <v>11</v>
      </c>
      <c r="D807" s="216" t="s">
        <v>25</v>
      </c>
      <c r="E807" s="217">
        <v>412</v>
      </c>
      <c r="F807" s="218"/>
      <c r="G807" s="219">
        <f t="shared" ref="G807" si="675">SUM(G808)</f>
        <v>20000</v>
      </c>
      <c r="H807" s="219">
        <f t="shared" ref="H807:K807" si="676">SUM(H808)</f>
        <v>20000</v>
      </c>
      <c r="I807" s="219">
        <f t="shared" si="676"/>
        <v>20000</v>
      </c>
      <c r="J807" s="219">
        <f t="shared" si="676"/>
        <v>0</v>
      </c>
      <c r="K807" s="219">
        <f t="shared" si="676"/>
        <v>0</v>
      </c>
      <c r="L807" s="303">
        <f t="shared" si="644"/>
        <v>0</v>
      </c>
      <c r="M807" s="272"/>
    </row>
    <row r="808" spans="1:13">
      <c r="A808" s="266" t="s">
        <v>686</v>
      </c>
      <c r="B808" s="304" t="s">
        <v>89</v>
      </c>
      <c r="C808" s="153">
        <v>11</v>
      </c>
      <c r="D808" s="154" t="s">
        <v>25</v>
      </c>
      <c r="E808" s="155">
        <v>4123</v>
      </c>
      <c r="F808" s="156" t="s">
        <v>133</v>
      </c>
      <c r="G808" s="161">
        <v>20000</v>
      </c>
      <c r="H808" s="161">
        <v>20000</v>
      </c>
      <c r="I808" s="157">
        <f>H808</f>
        <v>20000</v>
      </c>
      <c r="J808" s="161"/>
      <c r="K808" s="157">
        <f>J808</f>
        <v>0</v>
      </c>
      <c r="L808" s="307">
        <f t="shared" si="644"/>
        <v>0</v>
      </c>
      <c r="M808" s="273"/>
    </row>
    <row r="809" spans="1:13" s="151" customFormat="1" ht="15.75">
      <c r="A809" s="266" t="s">
        <v>686</v>
      </c>
      <c r="B809" s="302" t="s">
        <v>89</v>
      </c>
      <c r="C809" s="215">
        <v>11</v>
      </c>
      <c r="D809" s="216" t="s">
        <v>25</v>
      </c>
      <c r="E809" s="217">
        <v>422</v>
      </c>
      <c r="F809" s="218"/>
      <c r="G809" s="219">
        <f t="shared" ref="G809" si="677">SUM(G810:G814)</f>
        <v>170000</v>
      </c>
      <c r="H809" s="219">
        <f t="shared" ref="H809:J809" si="678">SUM(H810:H814)</f>
        <v>0</v>
      </c>
      <c r="I809" s="219">
        <f t="shared" ref="I809" si="679">SUM(I810:I814)</f>
        <v>0</v>
      </c>
      <c r="J809" s="219">
        <f t="shared" si="678"/>
        <v>0</v>
      </c>
      <c r="K809" s="219">
        <f t="shared" ref="K809" si="680">SUM(K810:K814)</f>
        <v>0</v>
      </c>
      <c r="L809" s="303">
        <f t="shared" si="644"/>
        <v>170000</v>
      </c>
      <c r="M809" s="272"/>
    </row>
    <row r="810" spans="1:13">
      <c r="A810" s="266" t="s">
        <v>686</v>
      </c>
      <c r="B810" s="304" t="s">
        <v>89</v>
      </c>
      <c r="C810" s="153">
        <v>11</v>
      </c>
      <c r="D810" s="154" t="s">
        <v>25</v>
      </c>
      <c r="E810" s="155">
        <v>4221</v>
      </c>
      <c r="F810" s="156" t="s">
        <v>129</v>
      </c>
      <c r="G810" s="159">
        <v>40000</v>
      </c>
      <c r="H810" s="159"/>
      <c r="I810" s="157">
        <f t="shared" ref="I810:I814" si="681">H810</f>
        <v>0</v>
      </c>
      <c r="J810" s="159"/>
      <c r="K810" s="157">
        <f t="shared" ref="K810:K814" si="682">J810</f>
        <v>0</v>
      </c>
      <c r="L810" s="306">
        <f t="shared" si="644"/>
        <v>40000</v>
      </c>
      <c r="M810" s="273"/>
    </row>
    <row r="811" spans="1:13" s="151" customFormat="1" ht="15.75">
      <c r="A811" s="266" t="s">
        <v>686</v>
      </c>
      <c r="B811" s="304" t="s">
        <v>89</v>
      </c>
      <c r="C811" s="153">
        <v>11</v>
      </c>
      <c r="D811" s="154" t="s">
        <v>25</v>
      </c>
      <c r="E811" s="155">
        <v>4222</v>
      </c>
      <c r="F811" s="156" t="s">
        <v>130</v>
      </c>
      <c r="G811" s="159">
        <v>20000</v>
      </c>
      <c r="H811" s="159"/>
      <c r="I811" s="157">
        <f t="shared" si="681"/>
        <v>0</v>
      </c>
      <c r="J811" s="159"/>
      <c r="K811" s="157">
        <f t="shared" si="682"/>
        <v>0</v>
      </c>
      <c r="L811" s="306">
        <f t="shared" si="644"/>
        <v>20000</v>
      </c>
      <c r="M811" s="272"/>
    </row>
    <row r="812" spans="1:13">
      <c r="A812" s="266" t="s">
        <v>686</v>
      </c>
      <c r="B812" s="304" t="s">
        <v>89</v>
      </c>
      <c r="C812" s="153">
        <v>11</v>
      </c>
      <c r="D812" s="154" t="s">
        <v>25</v>
      </c>
      <c r="E812" s="155">
        <v>4223</v>
      </c>
      <c r="F812" s="156" t="s">
        <v>131</v>
      </c>
      <c r="G812" s="159">
        <v>20000</v>
      </c>
      <c r="H812" s="159"/>
      <c r="I812" s="157">
        <f t="shared" si="681"/>
        <v>0</v>
      </c>
      <c r="J812" s="159"/>
      <c r="K812" s="157">
        <f t="shared" si="682"/>
        <v>0</v>
      </c>
      <c r="L812" s="306">
        <f t="shared" si="644"/>
        <v>20000</v>
      </c>
      <c r="M812" s="273"/>
    </row>
    <row r="813" spans="1:13">
      <c r="A813" s="266" t="s">
        <v>686</v>
      </c>
      <c r="B813" s="304" t="s">
        <v>89</v>
      </c>
      <c r="C813" s="153">
        <v>11</v>
      </c>
      <c r="D813" s="154" t="s">
        <v>25</v>
      </c>
      <c r="E813" s="155">
        <v>4225</v>
      </c>
      <c r="F813" s="156" t="s">
        <v>134</v>
      </c>
      <c r="G813" s="159">
        <v>40000</v>
      </c>
      <c r="H813" s="159"/>
      <c r="I813" s="157">
        <f t="shared" si="681"/>
        <v>0</v>
      </c>
      <c r="J813" s="159"/>
      <c r="K813" s="157">
        <f t="shared" si="682"/>
        <v>0</v>
      </c>
      <c r="L813" s="306">
        <f t="shared" si="644"/>
        <v>40000</v>
      </c>
      <c r="M813" s="273"/>
    </row>
    <row r="814" spans="1:13">
      <c r="A814" s="266" t="s">
        <v>686</v>
      </c>
      <c r="B814" s="304" t="s">
        <v>89</v>
      </c>
      <c r="C814" s="153">
        <v>11</v>
      </c>
      <c r="D814" s="154" t="s">
        <v>25</v>
      </c>
      <c r="E814" s="155">
        <v>4227</v>
      </c>
      <c r="F814" s="156" t="s">
        <v>132</v>
      </c>
      <c r="G814" s="159">
        <v>50000</v>
      </c>
      <c r="H814" s="159"/>
      <c r="I814" s="157">
        <f t="shared" si="681"/>
        <v>0</v>
      </c>
      <c r="J814" s="159"/>
      <c r="K814" s="157">
        <f t="shared" si="682"/>
        <v>0</v>
      </c>
      <c r="L814" s="306">
        <f t="shared" si="644"/>
        <v>50000</v>
      </c>
      <c r="M814" s="273"/>
    </row>
    <row r="815" spans="1:13" s="151" customFormat="1" ht="15.75">
      <c r="A815" s="266" t="s">
        <v>686</v>
      </c>
      <c r="B815" s="302" t="s">
        <v>89</v>
      </c>
      <c r="C815" s="215">
        <v>11</v>
      </c>
      <c r="D815" s="216" t="s">
        <v>25</v>
      </c>
      <c r="E815" s="217">
        <v>426</v>
      </c>
      <c r="F815" s="218"/>
      <c r="G815" s="219">
        <f t="shared" ref="G815" si="683">SUM(G816)</f>
        <v>20000</v>
      </c>
      <c r="H815" s="219">
        <f t="shared" ref="H815:K815" si="684">SUM(H816)</f>
        <v>20000</v>
      </c>
      <c r="I815" s="219">
        <f t="shared" si="684"/>
        <v>20000</v>
      </c>
      <c r="J815" s="219">
        <f t="shared" si="684"/>
        <v>0</v>
      </c>
      <c r="K815" s="219">
        <f t="shared" si="684"/>
        <v>0</v>
      </c>
      <c r="L815" s="303">
        <f t="shared" si="644"/>
        <v>0</v>
      </c>
      <c r="M815" s="272"/>
    </row>
    <row r="816" spans="1:13" s="167" customFormat="1" ht="15.75">
      <c r="A816" s="266" t="s">
        <v>686</v>
      </c>
      <c r="B816" s="304" t="s">
        <v>89</v>
      </c>
      <c r="C816" s="153">
        <v>11</v>
      </c>
      <c r="D816" s="154" t="s">
        <v>25</v>
      </c>
      <c r="E816" s="155">
        <v>4262</v>
      </c>
      <c r="F816" s="156" t="s">
        <v>135</v>
      </c>
      <c r="G816" s="161">
        <v>20000</v>
      </c>
      <c r="H816" s="161">
        <v>20000</v>
      </c>
      <c r="I816" s="157">
        <f>H816</f>
        <v>20000</v>
      </c>
      <c r="J816" s="161"/>
      <c r="K816" s="157">
        <f>J816</f>
        <v>0</v>
      </c>
      <c r="L816" s="307">
        <f t="shared" si="644"/>
        <v>0</v>
      </c>
      <c r="M816" s="277"/>
    </row>
    <row r="817" spans="1:13" s="167" customFormat="1" ht="15.75">
      <c r="A817" s="266" t="s">
        <v>686</v>
      </c>
      <c r="B817" s="302" t="s">
        <v>89</v>
      </c>
      <c r="C817" s="215">
        <v>52</v>
      </c>
      <c r="D817" s="216" t="s">
        <v>25</v>
      </c>
      <c r="E817" s="217">
        <v>324</v>
      </c>
      <c r="F817" s="218"/>
      <c r="G817" s="219">
        <f>G818</f>
        <v>8000</v>
      </c>
      <c r="H817" s="219">
        <f>H818</f>
        <v>0</v>
      </c>
      <c r="I817" s="219">
        <f>I818</f>
        <v>0</v>
      </c>
      <c r="J817" s="219">
        <f>J818</f>
        <v>0</v>
      </c>
      <c r="K817" s="219">
        <f>K818</f>
        <v>0</v>
      </c>
      <c r="L817" s="303">
        <f t="shared" si="644"/>
        <v>8000</v>
      </c>
      <c r="M817" s="277"/>
    </row>
    <row r="818" spans="1:13" s="167" customFormat="1" ht="30">
      <c r="A818" s="266" t="s">
        <v>686</v>
      </c>
      <c r="B818" s="304" t="s">
        <v>89</v>
      </c>
      <c r="C818" s="153">
        <v>52</v>
      </c>
      <c r="D818" s="154" t="s">
        <v>25</v>
      </c>
      <c r="E818" s="155">
        <v>3241</v>
      </c>
      <c r="F818" s="156" t="s">
        <v>238</v>
      </c>
      <c r="G818" s="161">
        <v>8000</v>
      </c>
      <c r="H818" s="161"/>
      <c r="I818" s="255"/>
      <c r="J818" s="161"/>
      <c r="K818" s="255"/>
      <c r="L818" s="307">
        <f t="shared" si="644"/>
        <v>8000</v>
      </c>
      <c r="M818" s="277"/>
    </row>
    <row r="819" spans="1:13" s="196" customFormat="1" ht="15.75">
      <c r="A819" s="266" t="s">
        <v>686</v>
      </c>
      <c r="B819" s="453" t="s">
        <v>309</v>
      </c>
      <c r="C819" s="454"/>
      <c r="D819" s="454"/>
      <c r="E819" s="454"/>
      <c r="F819" s="149" t="s">
        <v>35</v>
      </c>
      <c r="G819" s="150">
        <f t="shared" ref="G819" si="685">G820+G824</f>
        <v>130000</v>
      </c>
      <c r="H819" s="150">
        <f t="shared" ref="H819:J819" si="686">H820+H824</f>
        <v>0</v>
      </c>
      <c r="I819" s="150">
        <f t="shared" ref="I819" si="687">I820+I824</f>
        <v>0</v>
      </c>
      <c r="J819" s="150">
        <f t="shared" si="686"/>
        <v>0</v>
      </c>
      <c r="K819" s="150">
        <f t="shared" ref="K819" si="688">K820+K824</f>
        <v>0</v>
      </c>
      <c r="L819" s="301">
        <f t="shared" si="644"/>
        <v>130000</v>
      </c>
      <c r="M819" s="287"/>
    </row>
    <row r="820" spans="1:13" s="167" customFormat="1" ht="15.75">
      <c r="A820" s="266" t="s">
        <v>686</v>
      </c>
      <c r="B820" s="302" t="s">
        <v>309</v>
      </c>
      <c r="C820" s="215">
        <v>11</v>
      </c>
      <c r="D820" s="198" t="s">
        <v>25</v>
      </c>
      <c r="E820" s="225">
        <v>323</v>
      </c>
      <c r="F820" s="218"/>
      <c r="G820" s="219">
        <f t="shared" ref="G820" si="689">SUM(G821:G823)</f>
        <v>120000</v>
      </c>
      <c r="H820" s="219">
        <f t="shared" ref="H820:J820" si="690">SUM(H821:H823)</f>
        <v>0</v>
      </c>
      <c r="I820" s="219">
        <f t="shared" ref="I820" si="691">SUM(I821:I823)</f>
        <v>0</v>
      </c>
      <c r="J820" s="219">
        <f t="shared" si="690"/>
        <v>0</v>
      </c>
      <c r="K820" s="219">
        <f t="shared" ref="K820" si="692">SUM(K821:K823)</f>
        <v>0</v>
      </c>
      <c r="L820" s="303">
        <f t="shared" si="644"/>
        <v>120000</v>
      </c>
      <c r="M820" s="277"/>
    </row>
    <row r="821" spans="1:13">
      <c r="A821" s="266" t="s">
        <v>686</v>
      </c>
      <c r="B821" s="304" t="s">
        <v>309</v>
      </c>
      <c r="C821" s="153">
        <v>11</v>
      </c>
      <c r="D821" s="152" t="s">
        <v>25</v>
      </c>
      <c r="E821" s="173">
        <v>3232</v>
      </c>
      <c r="F821" s="156" t="s">
        <v>118</v>
      </c>
      <c r="G821" s="159">
        <v>10000</v>
      </c>
      <c r="H821" s="159"/>
      <c r="I821" s="157">
        <f t="shared" ref="I821:I823" si="693">H821</f>
        <v>0</v>
      </c>
      <c r="J821" s="159"/>
      <c r="K821" s="157">
        <f t="shared" ref="K821:K823" si="694">J821</f>
        <v>0</v>
      </c>
      <c r="L821" s="306">
        <f t="shared" si="644"/>
        <v>10000</v>
      </c>
      <c r="M821" s="273"/>
    </row>
    <row r="822" spans="1:13">
      <c r="A822" s="266" t="s">
        <v>686</v>
      </c>
      <c r="B822" s="304" t="s">
        <v>309</v>
      </c>
      <c r="C822" s="153">
        <v>11</v>
      </c>
      <c r="D822" s="152" t="s">
        <v>25</v>
      </c>
      <c r="E822" s="173">
        <v>3235</v>
      </c>
      <c r="F822" s="156" t="s">
        <v>42</v>
      </c>
      <c r="G822" s="159">
        <v>100000</v>
      </c>
      <c r="H822" s="159"/>
      <c r="I822" s="157">
        <f t="shared" si="693"/>
        <v>0</v>
      </c>
      <c r="J822" s="159"/>
      <c r="K822" s="157">
        <f t="shared" si="694"/>
        <v>0</v>
      </c>
      <c r="L822" s="306">
        <f t="shared" si="644"/>
        <v>100000</v>
      </c>
      <c r="M822" s="273"/>
    </row>
    <row r="823" spans="1:13">
      <c r="A823" s="266" t="s">
        <v>686</v>
      </c>
      <c r="B823" s="304" t="s">
        <v>309</v>
      </c>
      <c r="C823" s="153">
        <v>11</v>
      </c>
      <c r="D823" s="152" t="s">
        <v>25</v>
      </c>
      <c r="E823" s="173">
        <v>3239</v>
      </c>
      <c r="F823" s="156" t="s">
        <v>41</v>
      </c>
      <c r="G823" s="159">
        <v>10000</v>
      </c>
      <c r="H823" s="159"/>
      <c r="I823" s="157">
        <f t="shared" si="693"/>
        <v>0</v>
      </c>
      <c r="J823" s="159"/>
      <c r="K823" s="157">
        <f t="shared" si="694"/>
        <v>0</v>
      </c>
      <c r="L823" s="306">
        <f t="shared" si="644"/>
        <v>10000</v>
      </c>
      <c r="M823" s="273"/>
    </row>
    <row r="824" spans="1:13" s="151" customFormat="1" ht="15.75">
      <c r="A824" s="266" t="s">
        <v>686</v>
      </c>
      <c r="B824" s="302" t="s">
        <v>309</v>
      </c>
      <c r="C824" s="215">
        <v>11</v>
      </c>
      <c r="D824" s="198" t="s">
        <v>25</v>
      </c>
      <c r="E824" s="225">
        <v>329</v>
      </c>
      <c r="F824" s="218"/>
      <c r="G824" s="219">
        <f t="shared" ref="G824" si="695">SUM(G825)</f>
        <v>10000</v>
      </c>
      <c r="H824" s="219">
        <f t="shared" ref="H824:K824" si="696">SUM(H825)</f>
        <v>0</v>
      </c>
      <c r="I824" s="219">
        <f t="shared" si="696"/>
        <v>0</v>
      </c>
      <c r="J824" s="219">
        <f t="shared" si="696"/>
        <v>0</v>
      </c>
      <c r="K824" s="219">
        <f t="shared" si="696"/>
        <v>0</v>
      </c>
      <c r="L824" s="303">
        <f t="shared" si="644"/>
        <v>10000</v>
      </c>
      <c r="M824" s="272"/>
    </row>
    <row r="825" spans="1:13">
      <c r="A825" s="266" t="s">
        <v>686</v>
      </c>
      <c r="B825" s="304" t="s">
        <v>309</v>
      </c>
      <c r="C825" s="153">
        <v>11</v>
      </c>
      <c r="D825" s="152" t="s">
        <v>25</v>
      </c>
      <c r="E825" s="155">
        <v>3292</v>
      </c>
      <c r="F825" s="156" t="s">
        <v>123</v>
      </c>
      <c r="G825" s="161">
        <v>10000</v>
      </c>
      <c r="H825" s="161"/>
      <c r="I825" s="157">
        <f>H825</f>
        <v>0</v>
      </c>
      <c r="J825" s="161"/>
      <c r="K825" s="157">
        <f>J825</f>
        <v>0</v>
      </c>
      <c r="L825" s="307">
        <f t="shared" si="644"/>
        <v>10000</v>
      </c>
      <c r="M825" s="273"/>
    </row>
    <row r="826" spans="1:13" ht="31.5">
      <c r="A826" s="266" t="s">
        <v>686</v>
      </c>
      <c r="B826" s="453" t="s">
        <v>291</v>
      </c>
      <c r="C826" s="454"/>
      <c r="D826" s="454"/>
      <c r="E826" s="454"/>
      <c r="F826" s="149" t="s">
        <v>292</v>
      </c>
      <c r="G826" s="150">
        <f t="shared" ref="G826:G827" si="697">SUM(G827)</f>
        <v>200000</v>
      </c>
      <c r="H826" s="150">
        <f t="shared" ref="H826:K827" si="698">SUM(H827)</f>
        <v>0</v>
      </c>
      <c r="I826" s="150">
        <f t="shared" si="698"/>
        <v>0</v>
      </c>
      <c r="J826" s="150">
        <f t="shared" si="698"/>
        <v>0</v>
      </c>
      <c r="K826" s="150">
        <f t="shared" si="698"/>
        <v>0</v>
      </c>
      <c r="L826" s="301">
        <f t="shared" si="644"/>
        <v>200000</v>
      </c>
      <c r="M826" s="273"/>
    </row>
    <row r="827" spans="1:13" s="151" customFormat="1" ht="15.75">
      <c r="A827" s="266" t="s">
        <v>686</v>
      </c>
      <c r="B827" s="302" t="s">
        <v>291</v>
      </c>
      <c r="C827" s="215">
        <v>11</v>
      </c>
      <c r="D827" s="226" t="s">
        <v>25</v>
      </c>
      <c r="E827" s="225">
        <v>423</v>
      </c>
      <c r="F827" s="218"/>
      <c r="G827" s="219">
        <f t="shared" si="697"/>
        <v>200000</v>
      </c>
      <c r="H827" s="219">
        <f t="shared" si="698"/>
        <v>0</v>
      </c>
      <c r="I827" s="219">
        <f t="shared" si="698"/>
        <v>0</v>
      </c>
      <c r="J827" s="219">
        <f t="shared" si="698"/>
        <v>0</v>
      </c>
      <c r="K827" s="219">
        <f t="shared" si="698"/>
        <v>0</v>
      </c>
      <c r="L827" s="303">
        <f t="shared" si="644"/>
        <v>200000</v>
      </c>
      <c r="M827" s="272"/>
    </row>
    <row r="828" spans="1:13" ht="30">
      <c r="A828" s="266" t="s">
        <v>686</v>
      </c>
      <c r="B828" s="304" t="s">
        <v>291</v>
      </c>
      <c r="C828" s="153">
        <v>11</v>
      </c>
      <c r="D828" s="171" t="s">
        <v>25</v>
      </c>
      <c r="E828" s="155">
        <v>4233</v>
      </c>
      <c r="F828" s="156" t="s">
        <v>142</v>
      </c>
      <c r="G828" s="161">
        <v>200000</v>
      </c>
      <c r="H828" s="161"/>
      <c r="I828" s="157">
        <f>H828</f>
        <v>0</v>
      </c>
      <c r="J828" s="161"/>
      <c r="K828" s="157">
        <f>J828</f>
        <v>0</v>
      </c>
      <c r="L828" s="307">
        <f t="shared" si="644"/>
        <v>200000</v>
      </c>
      <c r="M828" s="273"/>
    </row>
    <row r="829" spans="1:13" ht="31.5">
      <c r="A829" s="266" t="s">
        <v>686</v>
      </c>
      <c r="B829" s="453" t="s">
        <v>75</v>
      </c>
      <c r="C829" s="454"/>
      <c r="D829" s="454"/>
      <c r="E829" s="454"/>
      <c r="F829" s="149" t="s">
        <v>92</v>
      </c>
      <c r="G829" s="150">
        <f>G830+G834+G837+G840+G842+G846+G844</f>
        <v>7265000</v>
      </c>
      <c r="H829" s="150">
        <f>H830+H834+H837+H840+H842+H846+H844</f>
        <v>980000</v>
      </c>
      <c r="I829" s="150">
        <f>I830+I834+I837+I840+I842+I846+I844</f>
        <v>880000</v>
      </c>
      <c r="J829" s="150">
        <f>J830+J834+J837+J840+J842+J846+J844</f>
        <v>0</v>
      </c>
      <c r="K829" s="150">
        <f>K830+K834+K837+K840+K842+K846+K844</f>
        <v>0</v>
      </c>
      <c r="L829" s="301">
        <f t="shared" si="644"/>
        <v>6285000</v>
      </c>
      <c r="M829" s="273"/>
    </row>
    <row r="830" spans="1:13" s="151" customFormat="1" ht="15.75">
      <c r="A830" s="266" t="s">
        <v>686</v>
      </c>
      <c r="B830" s="302" t="s">
        <v>75</v>
      </c>
      <c r="C830" s="215">
        <v>11</v>
      </c>
      <c r="D830" s="226" t="s">
        <v>25</v>
      </c>
      <c r="E830" s="217">
        <v>323</v>
      </c>
      <c r="F830" s="218"/>
      <c r="G830" s="219">
        <f t="shared" ref="G830" si="699">SUM(G831:G833)</f>
        <v>5000000</v>
      </c>
      <c r="H830" s="219">
        <f t="shared" ref="H830:J830" si="700">SUM(H831:H833)</f>
        <v>0</v>
      </c>
      <c r="I830" s="219">
        <f t="shared" ref="I830" si="701">SUM(I831:I833)</f>
        <v>0</v>
      </c>
      <c r="J830" s="219">
        <f t="shared" si="700"/>
        <v>0</v>
      </c>
      <c r="K830" s="219">
        <f t="shared" ref="K830" si="702">SUM(K831:K833)</f>
        <v>0</v>
      </c>
      <c r="L830" s="303">
        <f t="shared" si="644"/>
        <v>5000000</v>
      </c>
      <c r="M830" s="272"/>
    </row>
    <row r="831" spans="1:13">
      <c r="A831" s="266" t="s">
        <v>686</v>
      </c>
      <c r="B831" s="304" t="s">
        <v>75</v>
      </c>
      <c r="C831" s="153">
        <v>11</v>
      </c>
      <c r="D831" s="171" t="s">
        <v>25</v>
      </c>
      <c r="E831" s="155">
        <v>3231</v>
      </c>
      <c r="F831" s="156" t="s">
        <v>117</v>
      </c>
      <c r="G831" s="159">
        <v>100000</v>
      </c>
      <c r="H831" s="159"/>
      <c r="I831" s="157">
        <f t="shared" ref="I831:I833" si="703">H831</f>
        <v>0</v>
      </c>
      <c r="J831" s="159"/>
      <c r="K831" s="157">
        <f t="shared" ref="K831:K833" si="704">J831</f>
        <v>0</v>
      </c>
      <c r="L831" s="306">
        <f t="shared" si="644"/>
        <v>100000</v>
      </c>
      <c r="M831" s="273"/>
    </row>
    <row r="832" spans="1:13">
      <c r="A832" s="266" t="s">
        <v>686</v>
      </c>
      <c r="B832" s="304" t="s">
        <v>75</v>
      </c>
      <c r="C832" s="153">
        <v>11</v>
      </c>
      <c r="D832" s="171" t="s">
        <v>25</v>
      </c>
      <c r="E832" s="155">
        <v>3232</v>
      </c>
      <c r="F832" s="156" t="s">
        <v>118</v>
      </c>
      <c r="G832" s="184">
        <v>4400000</v>
      </c>
      <c r="H832" s="184"/>
      <c r="I832" s="157">
        <f t="shared" si="703"/>
        <v>0</v>
      </c>
      <c r="J832" s="184"/>
      <c r="K832" s="157">
        <f t="shared" si="704"/>
        <v>0</v>
      </c>
      <c r="L832" s="321">
        <f t="shared" si="644"/>
        <v>4400000</v>
      </c>
      <c r="M832" s="273"/>
    </row>
    <row r="833" spans="1:13">
      <c r="A833" s="266" t="s">
        <v>686</v>
      </c>
      <c r="B833" s="304" t="s">
        <v>75</v>
      </c>
      <c r="C833" s="153">
        <v>11</v>
      </c>
      <c r="D833" s="171" t="s">
        <v>25</v>
      </c>
      <c r="E833" s="155">
        <v>3235</v>
      </c>
      <c r="F833" s="156" t="s">
        <v>42</v>
      </c>
      <c r="G833" s="184">
        <v>500000</v>
      </c>
      <c r="H833" s="184"/>
      <c r="I833" s="157">
        <f t="shared" si="703"/>
        <v>0</v>
      </c>
      <c r="J833" s="184"/>
      <c r="K833" s="157">
        <f t="shared" si="704"/>
        <v>0</v>
      </c>
      <c r="L833" s="321">
        <f t="shared" si="644"/>
        <v>500000</v>
      </c>
      <c r="M833" s="273"/>
    </row>
    <row r="834" spans="1:13" s="151" customFormat="1" ht="15.75">
      <c r="A834" s="266" t="s">
        <v>686</v>
      </c>
      <c r="B834" s="302" t="s">
        <v>75</v>
      </c>
      <c r="C834" s="215">
        <v>11</v>
      </c>
      <c r="D834" s="226" t="s">
        <v>25</v>
      </c>
      <c r="E834" s="217">
        <v>363</v>
      </c>
      <c r="F834" s="218"/>
      <c r="G834" s="174">
        <f t="shared" ref="G834" si="705">SUM(G835:G836)</f>
        <v>10000</v>
      </c>
      <c r="H834" s="174">
        <f t="shared" ref="H834:J834" si="706">SUM(H835:H836)</f>
        <v>0</v>
      </c>
      <c r="I834" s="174">
        <f t="shared" ref="I834" si="707">SUM(I835:I836)</f>
        <v>0</v>
      </c>
      <c r="J834" s="174">
        <f t="shared" si="706"/>
        <v>0</v>
      </c>
      <c r="K834" s="174">
        <f t="shared" ref="K834" si="708">SUM(K835:K836)</f>
        <v>0</v>
      </c>
      <c r="L834" s="322">
        <f t="shared" si="644"/>
        <v>10000</v>
      </c>
      <c r="M834" s="272"/>
    </row>
    <row r="835" spans="1:13" ht="30">
      <c r="A835" s="266" t="s">
        <v>686</v>
      </c>
      <c r="B835" s="304" t="s">
        <v>75</v>
      </c>
      <c r="C835" s="153">
        <v>11</v>
      </c>
      <c r="D835" s="171" t="s">
        <v>25</v>
      </c>
      <c r="E835" s="155">
        <v>3631</v>
      </c>
      <c r="F835" s="156" t="s">
        <v>404</v>
      </c>
      <c r="G835" s="185">
        <v>5000</v>
      </c>
      <c r="H835" s="185"/>
      <c r="I835" s="157">
        <f t="shared" ref="I835:I836" si="709">H835</f>
        <v>0</v>
      </c>
      <c r="J835" s="185"/>
      <c r="K835" s="157">
        <f t="shared" ref="K835:K836" si="710">J835</f>
        <v>0</v>
      </c>
      <c r="L835" s="323">
        <f t="shared" ref="L835:L898" si="711">G835-H835+J835</f>
        <v>5000</v>
      </c>
      <c r="M835" s="273"/>
    </row>
    <row r="836" spans="1:13" ht="30">
      <c r="A836" s="266" t="s">
        <v>686</v>
      </c>
      <c r="B836" s="304" t="s">
        <v>75</v>
      </c>
      <c r="C836" s="153">
        <v>11</v>
      </c>
      <c r="D836" s="171" t="s">
        <v>25</v>
      </c>
      <c r="E836" s="155">
        <v>3632</v>
      </c>
      <c r="F836" s="156" t="s">
        <v>310</v>
      </c>
      <c r="G836" s="185">
        <v>5000</v>
      </c>
      <c r="H836" s="185"/>
      <c r="I836" s="157">
        <f t="shared" si="709"/>
        <v>0</v>
      </c>
      <c r="J836" s="185"/>
      <c r="K836" s="157">
        <f t="shared" si="710"/>
        <v>0</v>
      </c>
      <c r="L836" s="323">
        <f t="shared" si="711"/>
        <v>5000</v>
      </c>
      <c r="M836" s="273"/>
    </row>
    <row r="837" spans="1:13" s="151" customFormat="1" ht="15.75">
      <c r="A837" s="266" t="s">
        <v>686</v>
      </c>
      <c r="B837" s="302" t="s">
        <v>75</v>
      </c>
      <c r="C837" s="215">
        <v>11</v>
      </c>
      <c r="D837" s="226" t="s">
        <v>25</v>
      </c>
      <c r="E837" s="217">
        <v>412</v>
      </c>
      <c r="F837" s="218"/>
      <c r="G837" s="174">
        <f t="shared" ref="G837" si="712">SUM(G838:G839)</f>
        <v>1330000</v>
      </c>
      <c r="H837" s="174">
        <f t="shared" ref="H837:J837" si="713">SUM(H838:H839)</f>
        <v>400000</v>
      </c>
      <c r="I837" s="174">
        <f t="shared" ref="I837" si="714">SUM(I838:I839)</f>
        <v>400000</v>
      </c>
      <c r="J837" s="174">
        <f t="shared" si="713"/>
        <v>0</v>
      </c>
      <c r="K837" s="174">
        <f t="shared" ref="K837" si="715">SUM(K838:K839)</f>
        <v>0</v>
      </c>
      <c r="L837" s="322">
        <f t="shared" si="711"/>
        <v>930000</v>
      </c>
      <c r="M837" s="272"/>
    </row>
    <row r="838" spans="1:13">
      <c r="A838" s="266" t="s">
        <v>686</v>
      </c>
      <c r="B838" s="304" t="s">
        <v>75</v>
      </c>
      <c r="C838" s="153">
        <v>11</v>
      </c>
      <c r="D838" s="171" t="s">
        <v>25</v>
      </c>
      <c r="E838" s="155">
        <v>4123</v>
      </c>
      <c r="F838" s="156" t="s">
        <v>212</v>
      </c>
      <c r="G838" s="184">
        <v>30000</v>
      </c>
      <c r="H838" s="184"/>
      <c r="I838" s="157">
        <f t="shared" ref="I838:I839" si="716">H838</f>
        <v>0</v>
      </c>
      <c r="J838" s="184"/>
      <c r="K838" s="157">
        <f t="shared" ref="K838:K839" si="717">J838</f>
        <v>0</v>
      </c>
      <c r="L838" s="321">
        <f t="shared" si="711"/>
        <v>30000</v>
      </c>
      <c r="M838" s="273"/>
    </row>
    <row r="839" spans="1:13">
      <c r="A839" s="266" t="s">
        <v>686</v>
      </c>
      <c r="B839" s="304" t="s">
        <v>75</v>
      </c>
      <c r="C839" s="153">
        <v>11</v>
      </c>
      <c r="D839" s="171" t="s">
        <v>25</v>
      </c>
      <c r="E839" s="155">
        <v>4126</v>
      </c>
      <c r="F839" s="156" t="s">
        <v>4</v>
      </c>
      <c r="G839" s="184">
        <v>1300000</v>
      </c>
      <c r="H839" s="184">
        <v>400000</v>
      </c>
      <c r="I839" s="157">
        <f t="shared" si="716"/>
        <v>400000</v>
      </c>
      <c r="J839" s="184"/>
      <c r="K839" s="157">
        <f t="shared" si="717"/>
        <v>0</v>
      </c>
      <c r="L839" s="321">
        <f t="shared" si="711"/>
        <v>900000</v>
      </c>
      <c r="M839" s="273"/>
    </row>
    <row r="840" spans="1:13" s="151" customFormat="1" ht="15.75">
      <c r="A840" s="266" t="s">
        <v>686</v>
      </c>
      <c r="B840" s="302" t="s">
        <v>75</v>
      </c>
      <c r="C840" s="215">
        <v>11</v>
      </c>
      <c r="D840" s="226" t="s">
        <v>25</v>
      </c>
      <c r="E840" s="217">
        <v>451</v>
      </c>
      <c r="F840" s="218"/>
      <c r="G840" s="219">
        <f t="shared" ref="G840" si="718">SUM(G841)</f>
        <v>700000</v>
      </c>
      <c r="H840" s="219">
        <f t="shared" ref="H840:K840" si="719">SUM(H841)</f>
        <v>400000</v>
      </c>
      <c r="I840" s="219">
        <f t="shared" si="719"/>
        <v>400000</v>
      </c>
      <c r="J840" s="219">
        <f t="shared" si="719"/>
        <v>0</v>
      </c>
      <c r="K840" s="219">
        <f t="shared" si="719"/>
        <v>0</v>
      </c>
      <c r="L840" s="303">
        <f t="shared" si="711"/>
        <v>300000</v>
      </c>
      <c r="M840" s="272"/>
    </row>
    <row r="841" spans="1:13" s="151" customFormat="1" ht="30">
      <c r="A841" s="266" t="s">
        <v>686</v>
      </c>
      <c r="B841" s="304" t="s">
        <v>75</v>
      </c>
      <c r="C841" s="153">
        <v>11</v>
      </c>
      <c r="D841" s="171" t="s">
        <v>25</v>
      </c>
      <c r="E841" s="155">
        <v>4511</v>
      </c>
      <c r="F841" s="156" t="s">
        <v>136</v>
      </c>
      <c r="G841" s="172">
        <v>700000</v>
      </c>
      <c r="H841" s="172">
        <v>400000</v>
      </c>
      <c r="I841" s="157">
        <f>H841</f>
        <v>400000</v>
      </c>
      <c r="J841" s="172"/>
      <c r="K841" s="157">
        <f>J841</f>
        <v>0</v>
      </c>
      <c r="L841" s="312">
        <f t="shared" si="711"/>
        <v>300000</v>
      </c>
      <c r="M841" s="272"/>
    </row>
    <row r="842" spans="1:13" s="151" customFormat="1" ht="15.75">
      <c r="A842" s="266" t="s">
        <v>686</v>
      </c>
      <c r="B842" s="302" t="s">
        <v>75</v>
      </c>
      <c r="C842" s="215">
        <v>11</v>
      </c>
      <c r="D842" s="226" t="s">
        <v>25</v>
      </c>
      <c r="E842" s="217">
        <v>454</v>
      </c>
      <c r="F842" s="218"/>
      <c r="G842" s="219">
        <f t="shared" ref="G842" si="720">SUM(G843)</f>
        <v>125000</v>
      </c>
      <c r="H842" s="219">
        <f t="shared" ref="H842:K842" si="721">SUM(H843)</f>
        <v>80000</v>
      </c>
      <c r="I842" s="219">
        <f t="shared" si="721"/>
        <v>80000</v>
      </c>
      <c r="J842" s="219">
        <f t="shared" si="721"/>
        <v>0</v>
      </c>
      <c r="K842" s="219">
        <f t="shared" si="721"/>
        <v>0</v>
      </c>
      <c r="L842" s="303">
        <f t="shared" si="711"/>
        <v>45000</v>
      </c>
      <c r="M842" s="272"/>
    </row>
    <row r="843" spans="1:13" ht="30">
      <c r="A843" s="266" t="s">
        <v>686</v>
      </c>
      <c r="B843" s="304" t="s">
        <v>75</v>
      </c>
      <c r="C843" s="153">
        <v>11</v>
      </c>
      <c r="D843" s="171" t="s">
        <v>25</v>
      </c>
      <c r="E843" s="173">
        <v>4541</v>
      </c>
      <c r="F843" s="156" t="s">
        <v>155</v>
      </c>
      <c r="G843" s="185">
        <v>125000</v>
      </c>
      <c r="H843" s="185">
        <v>80000</v>
      </c>
      <c r="I843" s="157">
        <f>H843</f>
        <v>80000</v>
      </c>
      <c r="J843" s="185"/>
      <c r="K843" s="157">
        <f>J843</f>
        <v>0</v>
      </c>
      <c r="L843" s="323">
        <f t="shared" si="711"/>
        <v>45000</v>
      </c>
      <c r="M843" s="273"/>
    </row>
    <row r="844" spans="1:13" s="151" customFormat="1" ht="15.75">
      <c r="A844" s="266" t="s">
        <v>686</v>
      </c>
      <c r="B844" s="302" t="s">
        <v>75</v>
      </c>
      <c r="C844" s="215">
        <v>52</v>
      </c>
      <c r="D844" s="226" t="s">
        <v>25</v>
      </c>
      <c r="E844" s="225">
        <v>323</v>
      </c>
      <c r="F844" s="218"/>
      <c r="G844" s="174">
        <f t="shared" ref="G844" si="722">G845</f>
        <v>50000</v>
      </c>
      <c r="H844" s="174">
        <f t="shared" ref="H844:K844" si="723">H845</f>
        <v>50000</v>
      </c>
      <c r="I844" s="174">
        <f t="shared" si="723"/>
        <v>0</v>
      </c>
      <c r="J844" s="174">
        <f t="shared" si="723"/>
        <v>0</v>
      </c>
      <c r="K844" s="174">
        <f t="shared" si="723"/>
        <v>0</v>
      </c>
      <c r="L844" s="322">
        <f t="shared" si="711"/>
        <v>0</v>
      </c>
      <c r="M844" s="272"/>
    </row>
    <row r="845" spans="1:13">
      <c r="A845" s="266" t="s">
        <v>686</v>
      </c>
      <c r="B845" s="304" t="s">
        <v>75</v>
      </c>
      <c r="C845" s="153">
        <v>52</v>
      </c>
      <c r="D845" s="171" t="s">
        <v>25</v>
      </c>
      <c r="E845" s="173">
        <v>3232</v>
      </c>
      <c r="F845" s="156" t="s">
        <v>118</v>
      </c>
      <c r="G845" s="185">
        <v>50000</v>
      </c>
      <c r="H845" s="185">
        <v>50000</v>
      </c>
      <c r="I845" s="251"/>
      <c r="J845" s="185"/>
      <c r="K845" s="251"/>
      <c r="L845" s="323">
        <f t="shared" si="711"/>
        <v>0</v>
      </c>
      <c r="M845" s="273"/>
    </row>
    <row r="846" spans="1:13" s="151" customFormat="1" ht="15.75">
      <c r="A846" s="266" t="s">
        <v>686</v>
      </c>
      <c r="B846" s="302" t="s">
        <v>75</v>
      </c>
      <c r="C846" s="215">
        <v>52</v>
      </c>
      <c r="D846" s="226" t="s">
        <v>25</v>
      </c>
      <c r="E846" s="225">
        <v>412</v>
      </c>
      <c r="F846" s="218"/>
      <c r="G846" s="174">
        <f t="shared" ref="G846" si="724">SUM(G847)</f>
        <v>50000</v>
      </c>
      <c r="H846" s="174">
        <f t="shared" ref="H846:K846" si="725">SUM(H847)</f>
        <v>50000</v>
      </c>
      <c r="I846" s="174">
        <f t="shared" si="725"/>
        <v>0</v>
      </c>
      <c r="J846" s="174">
        <f t="shared" si="725"/>
        <v>0</v>
      </c>
      <c r="K846" s="174">
        <f t="shared" si="725"/>
        <v>0</v>
      </c>
      <c r="L846" s="322">
        <f t="shared" si="711"/>
        <v>0</v>
      </c>
      <c r="M846" s="272"/>
    </row>
    <row r="847" spans="1:13">
      <c r="A847" s="266" t="s">
        <v>686</v>
      </c>
      <c r="B847" s="304" t="s">
        <v>75</v>
      </c>
      <c r="C847" s="153">
        <v>52</v>
      </c>
      <c r="D847" s="171" t="s">
        <v>25</v>
      </c>
      <c r="E847" s="173">
        <v>4126</v>
      </c>
      <c r="F847" s="156" t="s">
        <v>4</v>
      </c>
      <c r="G847" s="185">
        <v>50000</v>
      </c>
      <c r="H847" s="185">
        <v>50000</v>
      </c>
      <c r="I847" s="251"/>
      <c r="J847" s="185"/>
      <c r="K847" s="251"/>
      <c r="L847" s="323">
        <f t="shared" si="711"/>
        <v>0</v>
      </c>
      <c r="M847" s="273"/>
    </row>
    <row r="848" spans="1:13" ht="31.5">
      <c r="A848" s="266" t="s">
        <v>686</v>
      </c>
      <c r="B848" s="456" t="s">
        <v>97</v>
      </c>
      <c r="C848" s="457"/>
      <c r="D848" s="457"/>
      <c r="E848" s="457"/>
      <c r="F848" s="190" t="s">
        <v>94</v>
      </c>
      <c r="G848" s="262">
        <f>G849</f>
        <v>5000000</v>
      </c>
      <c r="H848" s="262">
        <f t="shared" ref="H848:K849" si="726">H849</f>
        <v>4000000</v>
      </c>
      <c r="I848" s="262">
        <f t="shared" si="726"/>
        <v>4000000</v>
      </c>
      <c r="J848" s="262">
        <f t="shared" si="726"/>
        <v>0</v>
      </c>
      <c r="K848" s="262">
        <f t="shared" si="726"/>
        <v>0</v>
      </c>
      <c r="L848" s="326">
        <f t="shared" si="711"/>
        <v>1000000</v>
      </c>
      <c r="M848" s="273"/>
    </row>
    <row r="849" spans="1:13" ht="15.75">
      <c r="A849" s="266" t="s">
        <v>686</v>
      </c>
      <c r="B849" s="308" t="s">
        <v>97</v>
      </c>
      <c r="C849" s="221">
        <v>11</v>
      </c>
      <c r="D849" s="228" t="s">
        <v>25</v>
      </c>
      <c r="E849" s="231">
        <v>412</v>
      </c>
      <c r="F849" s="234"/>
      <c r="G849" s="174">
        <f>G850</f>
        <v>5000000</v>
      </c>
      <c r="H849" s="174">
        <f t="shared" si="726"/>
        <v>4000000</v>
      </c>
      <c r="I849" s="174">
        <f t="shared" si="726"/>
        <v>4000000</v>
      </c>
      <c r="J849" s="174">
        <f t="shared" si="726"/>
        <v>0</v>
      </c>
      <c r="K849" s="174">
        <f t="shared" si="726"/>
        <v>0</v>
      </c>
      <c r="L849" s="322">
        <f t="shared" si="711"/>
        <v>1000000</v>
      </c>
      <c r="M849" s="273"/>
    </row>
    <row r="850" spans="1:13">
      <c r="A850" s="266" t="s">
        <v>686</v>
      </c>
      <c r="B850" s="309" t="s">
        <v>97</v>
      </c>
      <c r="C850" s="163">
        <v>11</v>
      </c>
      <c r="D850" s="175" t="s">
        <v>25</v>
      </c>
      <c r="E850" s="179">
        <v>4126</v>
      </c>
      <c r="F850" s="181" t="s">
        <v>4</v>
      </c>
      <c r="G850" s="185">
        <v>5000000</v>
      </c>
      <c r="H850" s="185">
        <v>4000000</v>
      </c>
      <c r="I850" s="157">
        <f>H850</f>
        <v>4000000</v>
      </c>
      <c r="J850" s="185"/>
      <c r="K850" s="157">
        <f>J850</f>
        <v>0</v>
      </c>
      <c r="L850" s="323">
        <f t="shared" si="711"/>
        <v>1000000</v>
      </c>
      <c r="M850" s="273"/>
    </row>
    <row r="851" spans="1:13" s="151" customFormat="1" ht="15.75">
      <c r="A851" s="266" t="s">
        <v>686</v>
      </c>
      <c r="B851" s="458" t="s">
        <v>648</v>
      </c>
      <c r="C851" s="459"/>
      <c r="D851" s="459"/>
      <c r="E851" s="459"/>
      <c r="F851" s="149" t="s">
        <v>443</v>
      </c>
      <c r="G851" s="197">
        <f>G852+G856+G858+G860</f>
        <v>2212200</v>
      </c>
      <c r="H851" s="197">
        <f>H852+H856+H858+H860</f>
        <v>150000</v>
      </c>
      <c r="I851" s="197">
        <f>I852+I856+I858+I860</f>
        <v>150000</v>
      </c>
      <c r="J851" s="197">
        <f>J852+J856+J858+J860</f>
        <v>0</v>
      </c>
      <c r="K851" s="197">
        <f>K852+K856+K858+K860</f>
        <v>0</v>
      </c>
      <c r="L851" s="332">
        <f t="shared" si="711"/>
        <v>2062200</v>
      </c>
      <c r="M851" s="272"/>
    </row>
    <row r="852" spans="1:13" s="151" customFormat="1" ht="15.75">
      <c r="A852" s="266" t="s">
        <v>686</v>
      </c>
      <c r="B852" s="302" t="s">
        <v>648</v>
      </c>
      <c r="C852" s="215">
        <v>11</v>
      </c>
      <c r="D852" s="226" t="s">
        <v>25</v>
      </c>
      <c r="E852" s="225">
        <v>323</v>
      </c>
      <c r="F852" s="218"/>
      <c r="G852" s="227">
        <f>SUM(G853:G855)</f>
        <v>405200</v>
      </c>
      <c r="H852" s="227">
        <f>SUM(H853:H855)</f>
        <v>0</v>
      </c>
      <c r="I852" s="227">
        <f>SUM(I853:I855)</f>
        <v>0</v>
      </c>
      <c r="J852" s="227">
        <f>SUM(J853:J855)</f>
        <v>0</v>
      </c>
      <c r="K852" s="227">
        <f>SUM(K853:K855)</f>
        <v>0</v>
      </c>
      <c r="L852" s="313">
        <f t="shared" si="711"/>
        <v>405200</v>
      </c>
      <c r="M852" s="272"/>
    </row>
    <row r="853" spans="1:13" s="151" customFormat="1" ht="15.75">
      <c r="A853" s="266" t="s">
        <v>686</v>
      </c>
      <c r="B853" s="316" t="s">
        <v>648</v>
      </c>
      <c r="C853" s="163">
        <v>11</v>
      </c>
      <c r="D853" s="175" t="s">
        <v>25</v>
      </c>
      <c r="E853" s="179">
        <v>3231</v>
      </c>
      <c r="F853" s="181" t="s">
        <v>117</v>
      </c>
      <c r="G853" s="191">
        <v>5200</v>
      </c>
      <c r="H853" s="191"/>
      <c r="I853" s="157">
        <f t="shared" ref="I853:I855" si="727">H853</f>
        <v>0</v>
      </c>
      <c r="J853" s="191"/>
      <c r="K853" s="157">
        <f t="shared" ref="K853:K855" si="728">J853</f>
        <v>0</v>
      </c>
      <c r="L853" s="327">
        <f t="shared" si="711"/>
        <v>5200</v>
      </c>
      <c r="M853" s="272"/>
    </row>
    <row r="854" spans="1:13">
      <c r="A854" s="266" t="s">
        <v>686</v>
      </c>
      <c r="B854" s="304" t="s">
        <v>648</v>
      </c>
      <c r="C854" s="153">
        <v>11</v>
      </c>
      <c r="D854" s="171" t="s">
        <v>25</v>
      </c>
      <c r="E854" s="173">
        <v>3237</v>
      </c>
      <c r="F854" s="156" t="s">
        <v>36</v>
      </c>
      <c r="G854" s="191">
        <v>350000</v>
      </c>
      <c r="H854" s="191"/>
      <c r="I854" s="157">
        <f t="shared" si="727"/>
        <v>0</v>
      </c>
      <c r="J854" s="191"/>
      <c r="K854" s="157">
        <f t="shared" si="728"/>
        <v>0</v>
      </c>
      <c r="L854" s="327">
        <f t="shared" si="711"/>
        <v>350000</v>
      </c>
      <c r="M854" s="273"/>
    </row>
    <row r="855" spans="1:13">
      <c r="A855" s="266" t="s">
        <v>686</v>
      </c>
      <c r="B855" s="304" t="s">
        <v>648</v>
      </c>
      <c r="C855" s="153">
        <v>11</v>
      </c>
      <c r="D855" s="171" t="s">
        <v>25</v>
      </c>
      <c r="E855" s="173">
        <v>3238</v>
      </c>
      <c r="F855" s="156" t="s">
        <v>122</v>
      </c>
      <c r="G855" s="191">
        <v>50000</v>
      </c>
      <c r="H855" s="191"/>
      <c r="I855" s="157">
        <f t="shared" si="727"/>
        <v>0</v>
      </c>
      <c r="J855" s="191"/>
      <c r="K855" s="157">
        <f t="shared" si="728"/>
        <v>0</v>
      </c>
      <c r="L855" s="327">
        <f t="shared" si="711"/>
        <v>50000</v>
      </c>
      <c r="M855" s="273"/>
    </row>
    <row r="856" spans="1:13" s="151" customFormat="1" ht="15.75">
      <c r="A856" s="266" t="s">
        <v>686</v>
      </c>
      <c r="B856" s="302" t="s">
        <v>648</v>
      </c>
      <c r="C856" s="215">
        <v>11</v>
      </c>
      <c r="D856" s="226" t="s">
        <v>25</v>
      </c>
      <c r="E856" s="225">
        <v>422</v>
      </c>
      <c r="F856" s="218"/>
      <c r="G856" s="227">
        <f t="shared" ref="G856" si="729">G857</f>
        <v>200000</v>
      </c>
      <c r="H856" s="227">
        <f t="shared" ref="H856:K856" si="730">H857</f>
        <v>150000</v>
      </c>
      <c r="I856" s="227">
        <f t="shared" si="730"/>
        <v>150000</v>
      </c>
      <c r="J856" s="227">
        <f t="shared" si="730"/>
        <v>0</v>
      </c>
      <c r="K856" s="227">
        <f t="shared" si="730"/>
        <v>0</v>
      </c>
      <c r="L856" s="313">
        <f t="shared" si="711"/>
        <v>50000</v>
      </c>
      <c r="M856" s="272"/>
    </row>
    <row r="857" spans="1:13">
      <c r="A857" s="266" t="s">
        <v>686</v>
      </c>
      <c r="B857" s="304" t="s">
        <v>648</v>
      </c>
      <c r="C857" s="153">
        <v>11</v>
      </c>
      <c r="D857" s="171" t="s">
        <v>25</v>
      </c>
      <c r="E857" s="173">
        <v>4222</v>
      </c>
      <c r="F857" s="156" t="s">
        <v>130</v>
      </c>
      <c r="G857" s="172">
        <v>200000</v>
      </c>
      <c r="H857" s="172">
        <v>150000</v>
      </c>
      <c r="I857" s="157">
        <f>H857</f>
        <v>150000</v>
      </c>
      <c r="J857" s="172"/>
      <c r="K857" s="157">
        <f>J857</f>
        <v>0</v>
      </c>
      <c r="L857" s="312">
        <f t="shared" si="711"/>
        <v>50000</v>
      </c>
      <c r="M857" s="273"/>
    </row>
    <row r="858" spans="1:13" s="151" customFormat="1" ht="15.75">
      <c r="A858" s="266" t="s">
        <v>686</v>
      </c>
      <c r="B858" s="302" t="s">
        <v>648</v>
      </c>
      <c r="C858" s="215">
        <v>12</v>
      </c>
      <c r="D858" s="226" t="s">
        <v>25</v>
      </c>
      <c r="E858" s="225">
        <v>323</v>
      </c>
      <c r="F858" s="218"/>
      <c r="G858" s="227">
        <f t="shared" ref="G858" si="731">G859</f>
        <v>242000</v>
      </c>
      <c r="H858" s="227">
        <f t="shared" ref="H858:K858" si="732">H859</f>
        <v>0</v>
      </c>
      <c r="I858" s="227">
        <f t="shared" si="732"/>
        <v>0</v>
      </c>
      <c r="J858" s="227">
        <f t="shared" si="732"/>
        <v>0</v>
      </c>
      <c r="K858" s="227">
        <f t="shared" si="732"/>
        <v>0</v>
      </c>
      <c r="L858" s="313">
        <f t="shared" si="711"/>
        <v>242000</v>
      </c>
      <c r="M858" s="272"/>
    </row>
    <row r="859" spans="1:13">
      <c r="A859" s="266" t="s">
        <v>686</v>
      </c>
      <c r="B859" s="304" t="s">
        <v>648</v>
      </c>
      <c r="C859" s="153">
        <v>12</v>
      </c>
      <c r="D859" s="171" t="s">
        <v>25</v>
      </c>
      <c r="E859" s="173">
        <v>3238</v>
      </c>
      <c r="F859" s="156" t="s">
        <v>122</v>
      </c>
      <c r="G859" s="172">
        <v>242000</v>
      </c>
      <c r="H859" s="172"/>
      <c r="I859" s="157">
        <f>H859</f>
        <v>0</v>
      </c>
      <c r="J859" s="172"/>
      <c r="K859" s="157">
        <f>J859</f>
        <v>0</v>
      </c>
      <c r="L859" s="312">
        <f t="shared" si="711"/>
        <v>242000</v>
      </c>
      <c r="M859" s="273"/>
    </row>
    <row r="860" spans="1:13" s="151" customFormat="1" ht="15.75">
      <c r="A860" s="266" t="s">
        <v>686</v>
      </c>
      <c r="B860" s="302" t="s">
        <v>648</v>
      </c>
      <c r="C860" s="215">
        <v>563</v>
      </c>
      <c r="D860" s="226" t="s">
        <v>25</v>
      </c>
      <c r="E860" s="225">
        <v>323</v>
      </c>
      <c r="F860" s="218"/>
      <c r="G860" s="227">
        <f t="shared" ref="G860" si="733">G861</f>
        <v>1365000</v>
      </c>
      <c r="H860" s="227">
        <f t="shared" ref="H860:K860" si="734">H861</f>
        <v>0</v>
      </c>
      <c r="I860" s="227">
        <f t="shared" si="734"/>
        <v>0</v>
      </c>
      <c r="J860" s="227">
        <f t="shared" si="734"/>
        <v>0</v>
      </c>
      <c r="K860" s="227">
        <f t="shared" si="734"/>
        <v>0</v>
      </c>
      <c r="L860" s="313">
        <f t="shared" si="711"/>
        <v>1365000</v>
      </c>
      <c r="M860" s="272"/>
    </row>
    <row r="861" spans="1:13">
      <c r="A861" s="266" t="s">
        <v>686</v>
      </c>
      <c r="B861" s="304" t="s">
        <v>648</v>
      </c>
      <c r="C861" s="153">
        <v>563</v>
      </c>
      <c r="D861" s="171" t="s">
        <v>25</v>
      </c>
      <c r="E861" s="173">
        <v>3238</v>
      </c>
      <c r="F861" s="156" t="s">
        <v>122</v>
      </c>
      <c r="G861" s="172">
        <v>1365000</v>
      </c>
      <c r="H861" s="172"/>
      <c r="I861" s="256"/>
      <c r="J861" s="172"/>
      <c r="K861" s="256"/>
      <c r="L861" s="312">
        <f t="shared" si="711"/>
        <v>1365000</v>
      </c>
      <c r="M861" s="273"/>
    </row>
    <row r="862" spans="1:13" ht="63">
      <c r="A862" s="266" t="s">
        <v>686</v>
      </c>
      <c r="B862" s="458" t="s">
        <v>658</v>
      </c>
      <c r="C862" s="459"/>
      <c r="D862" s="459"/>
      <c r="E862" s="459"/>
      <c r="F862" s="149" t="s">
        <v>655</v>
      </c>
      <c r="G862" s="197">
        <f>G874+G876+G887+G863+G865+G867+G869+G889+G891+G894+G896+G905+G883+G885+G903+G871+G881+G901</f>
        <v>5199800</v>
      </c>
      <c r="H862" s="197">
        <f>H874+H876+H887+H863+H865+H867+H869+H889+H891+H894+H896+H905+H883+H885+H903+H871+H881+H901</f>
        <v>2741000</v>
      </c>
      <c r="I862" s="197">
        <f t="shared" ref="I862:K862" si="735">I874+I876+I887+I863+I865+I867+I869+I889+I891+I894+I896+I905+I883+I885+I903+I871+I881+I901</f>
        <v>547000</v>
      </c>
      <c r="J862" s="197">
        <f t="shared" si="735"/>
        <v>13300</v>
      </c>
      <c r="K862" s="197">
        <f t="shared" si="735"/>
        <v>2000</v>
      </c>
      <c r="L862" s="332">
        <f t="shared" si="711"/>
        <v>2472100</v>
      </c>
      <c r="M862" s="273"/>
    </row>
    <row r="863" spans="1:13" s="160" customFormat="1" ht="15.75">
      <c r="A863" s="266" t="s">
        <v>686</v>
      </c>
      <c r="B863" s="308" t="s">
        <v>658</v>
      </c>
      <c r="C863" s="221">
        <v>11</v>
      </c>
      <c r="D863" s="228" t="s">
        <v>25</v>
      </c>
      <c r="E863" s="231">
        <v>321</v>
      </c>
      <c r="F863" s="234"/>
      <c r="G863" s="227">
        <f>G864</f>
        <v>10000</v>
      </c>
      <c r="H863" s="227">
        <f>H864</f>
        <v>10000</v>
      </c>
      <c r="I863" s="227">
        <f>I864</f>
        <v>10000</v>
      </c>
      <c r="J863" s="227">
        <f>J864</f>
        <v>0</v>
      </c>
      <c r="K863" s="227">
        <f>K864</f>
        <v>0</v>
      </c>
      <c r="L863" s="313">
        <f t="shared" si="711"/>
        <v>0</v>
      </c>
      <c r="M863" s="274"/>
    </row>
    <row r="864" spans="1:13" s="160" customFormat="1">
      <c r="A864" s="266" t="s">
        <v>686</v>
      </c>
      <c r="B864" s="309" t="s">
        <v>658</v>
      </c>
      <c r="C864" s="163">
        <v>11</v>
      </c>
      <c r="D864" s="175" t="s">
        <v>25</v>
      </c>
      <c r="E864" s="179">
        <v>3211</v>
      </c>
      <c r="F864" s="181" t="s">
        <v>656</v>
      </c>
      <c r="G864" s="172">
        <v>10000</v>
      </c>
      <c r="H864" s="172">
        <v>10000</v>
      </c>
      <c r="I864" s="157">
        <f>H864</f>
        <v>10000</v>
      </c>
      <c r="J864" s="172"/>
      <c r="K864" s="157">
        <f>J864</f>
        <v>0</v>
      </c>
      <c r="L864" s="312">
        <f t="shared" si="711"/>
        <v>0</v>
      </c>
      <c r="M864" s="274"/>
    </row>
    <row r="865" spans="1:13" s="160" customFormat="1" ht="15.75">
      <c r="A865" s="266" t="s">
        <v>686</v>
      </c>
      <c r="B865" s="308" t="s">
        <v>658</v>
      </c>
      <c r="C865" s="221">
        <v>11</v>
      </c>
      <c r="D865" s="228" t="s">
        <v>25</v>
      </c>
      <c r="E865" s="231">
        <v>323</v>
      </c>
      <c r="F865" s="234"/>
      <c r="G865" s="227">
        <f>G866</f>
        <v>20000</v>
      </c>
      <c r="H865" s="227">
        <f>H866</f>
        <v>20000</v>
      </c>
      <c r="I865" s="227">
        <f>I866</f>
        <v>20000</v>
      </c>
      <c r="J865" s="227">
        <f>J866</f>
        <v>0</v>
      </c>
      <c r="K865" s="227">
        <f>K866</f>
        <v>0</v>
      </c>
      <c r="L865" s="313">
        <f t="shared" si="711"/>
        <v>0</v>
      </c>
      <c r="M865" s="274"/>
    </row>
    <row r="866" spans="1:13" s="160" customFormat="1">
      <c r="A866" s="266" t="s">
        <v>686</v>
      </c>
      <c r="B866" s="309" t="s">
        <v>658</v>
      </c>
      <c r="C866" s="163">
        <v>11</v>
      </c>
      <c r="D866" s="175" t="s">
        <v>25</v>
      </c>
      <c r="E866" s="179">
        <v>3237</v>
      </c>
      <c r="F866" s="181" t="s">
        <v>36</v>
      </c>
      <c r="G866" s="172">
        <v>20000</v>
      </c>
      <c r="H866" s="172">
        <v>20000</v>
      </c>
      <c r="I866" s="157">
        <f>H866</f>
        <v>20000</v>
      </c>
      <c r="J866" s="172"/>
      <c r="K866" s="157">
        <f>J866</f>
        <v>0</v>
      </c>
      <c r="L866" s="312">
        <f t="shared" si="711"/>
        <v>0</v>
      </c>
      <c r="M866" s="274"/>
    </row>
    <row r="867" spans="1:13" s="160" customFormat="1" ht="15.75">
      <c r="A867" s="266" t="s">
        <v>686</v>
      </c>
      <c r="B867" s="308" t="s">
        <v>658</v>
      </c>
      <c r="C867" s="221">
        <v>11</v>
      </c>
      <c r="D867" s="228" t="s">
        <v>25</v>
      </c>
      <c r="E867" s="231">
        <v>422</v>
      </c>
      <c r="F867" s="234"/>
      <c r="G867" s="227">
        <f>G868</f>
        <v>150000</v>
      </c>
      <c r="H867" s="227">
        <f>H868</f>
        <v>130000</v>
      </c>
      <c r="I867" s="227">
        <f>I868</f>
        <v>130000</v>
      </c>
      <c r="J867" s="227">
        <f>J868</f>
        <v>0</v>
      </c>
      <c r="K867" s="227">
        <f>K868</f>
        <v>0</v>
      </c>
      <c r="L867" s="313">
        <f t="shared" si="711"/>
        <v>20000</v>
      </c>
      <c r="M867" s="274"/>
    </row>
    <row r="868" spans="1:13" s="160" customFormat="1">
      <c r="A868" s="266" t="s">
        <v>686</v>
      </c>
      <c r="B868" s="309" t="s">
        <v>658</v>
      </c>
      <c r="C868" s="163">
        <v>11</v>
      </c>
      <c r="D868" s="175" t="s">
        <v>25</v>
      </c>
      <c r="E868" s="179">
        <v>4225</v>
      </c>
      <c r="F868" s="181" t="s">
        <v>134</v>
      </c>
      <c r="G868" s="172">
        <v>150000</v>
      </c>
      <c r="H868" s="172">
        <v>130000</v>
      </c>
      <c r="I868" s="157">
        <f>H868</f>
        <v>130000</v>
      </c>
      <c r="J868" s="172"/>
      <c r="K868" s="157">
        <f>J868</f>
        <v>0</v>
      </c>
      <c r="L868" s="312">
        <f t="shared" si="711"/>
        <v>20000</v>
      </c>
      <c r="M868" s="274"/>
    </row>
    <row r="869" spans="1:13" s="160" customFormat="1" ht="15.75">
      <c r="A869" s="266" t="s">
        <v>686</v>
      </c>
      <c r="B869" s="333" t="s">
        <v>658</v>
      </c>
      <c r="C869" s="236">
        <v>12</v>
      </c>
      <c r="D869" s="228" t="s">
        <v>25</v>
      </c>
      <c r="E869" s="237">
        <v>311</v>
      </c>
      <c r="F869" s="238"/>
      <c r="G869" s="227">
        <f>G870</f>
        <v>17000</v>
      </c>
      <c r="H869" s="227">
        <f>H870</f>
        <v>0</v>
      </c>
      <c r="I869" s="227">
        <f>I870</f>
        <v>0</v>
      </c>
      <c r="J869" s="227">
        <f>J870</f>
        <v>0</v>
      </c>
      <c r="K869" s="227">
        <f>K870</f>
        <v>0</v>
      </c>
      <c r="L869" s="313">
        <f t="shared" si="711"/>
        <v>17000</v>
      </c>
      <c r="M869" s="274"/>
    </row>
    <row r="870" spans="1:13" s="160" customFormat="1">
      <c r="A870" s="266" t="s">
        <v>686</v>
      </c>
      <c r="B870" s="334" t="s">
        <v>658</v>
      </c>
      <c r="C870" s="199">
        <v>12</v>
      </c>
      <c r="D870" s="175" t="s">
        <v>25</v>
      </c>
      <c r="E870" s="200">
        <v>3111</v>
      </c>
      <c r="F870" s="201" t="s">
        <v>19</v>
      </c>
      <c r="G870" s="172">
        <v>17000</v>
      </c>
      <c r="H870" s="172"/>
      <c r="I870" s="157">
        <f>H870</f>
        <v>0</v>
      </c>
      <c r="J870" s="172"/>
      <c r="K870" s="157">
        <f>J870</f>
        <v>0</v>
      </c>
      <c r="L870" s="312">
        <f t="shared" si="711"/>
        <v>17000</v>
      </c>
      <c r="M870" s="274"/>
    </row>
    <row r="871" spans="1:13" s="160" customFormat="1" ht="15.75">
      <c r="A871" s="266" t="s">
        <v>686</v>
      </c>
      <c r="B871" s="333" t="s">
        <v>658</v>
      </c>
      <c r="C871" s="236">
        <v>12</v>
      </c>
      <c r="D871" s="239" t="s">
        <v>25</v>
      </c>
      <c r="E871" s="237">
        <v>313</v>
      </c>
      <c r="F871" s="238"/>
      <c r="G871" s="227">
        <f>SUM(G872:G873)</f>
        <v>3100</v>
      </c>
      <c r="H871" s="227">
        <f>SUM(H872:H873)</f>
        <v>0</v>
      </c>
      <c r="I871" s="227">
        <f>SUM(I872:I873)</f>
        <v>0</v>
      </c>
      <c r="J871" s="227">
        <f>SUM(J872:J873)</f>
        <v>0</v>
      </c>
      <c r="K871" s="227">
        <f>SUM(K872:K873)</f>
        <v>0</v>
      </c>
      <c r="L871" s="313">
        <f t="shared" si="711"/>
        <v>3100</v>
      </c>
      <c r="M871" s="274"/>
    </row>
    <row r="872" spans="1:13" s="160" customFormat="1" ht="30">
      <c r="A872" s="266" t="s">
        <v>686</v>
      </c>
      <c r="B872" s="334" t="s">
        <v>658</v>
      </c>
      <c r="C872" s="199">
        <v>12</v>
      </c>
      <c r="D872" s="202" t="s">
        <v>25</v>
      </c>
      <c r="E872" s="200">
        <v>3132</v>
      </c>
      <c r="F872" s="201" t="s">
        <v>280</v>
      </c>
      <c r="G872" s="191">
        <v>3000</v>
      </c>
      <c r="H872" s="191"/>
      <c r="I872" s="157">
        <f t="shared" ref="I872:I873" si="736">H872</f>
        <v>0</v>
      </c>
      <c r="J872" s="191"/>
      <c r="K872" s="157">
        <f t="shared" ref="K872:K873" si="737">J872</f>
        <v>0</v>
      </c>
      <c r="L872" s="327">
        <f t="shared" si="711"/>
        <v>3000</v>
      </c>
      <c r="M872" s="274"/>
    </row>
    <row r="873" spans="1:13" s="160" customFormat="1" ht="30">
      <c r="A873" s="266" t="s">
        <v>686</v>
      </c>
      <c r="B873" s="334" t="s">
        <v>658</v>
      </c>
      <c r="C873" s="199">
        <v>12</v>
      </c>
      <c r="D873" s="202" t="s">
        <v>25</v>
      </c>
      <c r="E873" s="200">
        <v>3133</v>
      </c>
      <c r="F873" s="181" t="s">
        <v>258</v>
      </c>
      <c r="G873" s="191">
        <v>100</v>
      </c>
      <c r="H873" s="191"/>
      <c r="I873" s="157">
        <f t="shared" si="736"/>
        <v>0</v>
      </c>
      <c r="J873" s="191"/>
      <c r="K873" s="157">
        <f t="shared" si="737"/>
        <v>0</v>
      </c>
      <c r="L873" s="327">
        <f t="shared" si="711"/>
        <v>100</v>
      </c>
      <c r="M873" s="274"/>
    </row>
    <row r="874" spans="1:13" ht="15.75">
      <c r="A874" s="266" t="s">
        <v>686</v>
      </c>
      <c r="B874" s="302" t="s">
        <v>658</v>
      </c>
      <c r="C874" s="215">
        <v>12</v>
      </c>
      <c r="D874" s="226" t="s">
        <v>25</v>
      </c>
      <c r="E874" s="225">
        <v>321</v>
      </c>
      <c r="F874" s="156"/>
      <c r="G874" s="227">
        <f>G875</f>
        <v>15000</v>
      </c>
      <c r="H874" s="227">
        <f>H875</f>
        <v>0</v>
      </c>
      <c r="I874" s="227">
        <f>I875</f>
        <v>0</v>
      </c>
      <c r="J874" s="227">
        <f>J875</f>
        <v>0</v>
      </c>
      <c r="K874" s="227">
        <f>K875</f>
        <v>0</v>
      </c>
      <c r="L874" s="313">
        <f t="shared" si="711"/>
        <v>15000</v>
      </c>
      <c r="M874" s="273"/>
    </row>
    <row r="875" spans="1:13">
      <c r="A875" s="266" t="s">
        <v>686</v>
      </c>
      <c r="B875" s="304" t="s">
        <v>658</v>
      </c>
      <c r="C875" s="153">
        <v>12</v>
      </c>
      <c r="D875" s="171" t="s">
        <v>25</v>
      </c>
      <c r="E875" s="173">
        <v>3211</v>
      </c>
      <c r="F875" s="156" t="s">
        <v>110</v>
      </c>
      <c r="G875" s="172">
        <v>15000</v>
      </c>
      <c r="H875" s="172"/>
      <c r="I875" s="157">
        <f>H875</f>
        <v>0</v>
      </c>
      <c r="J875" s="172"/>
      <c r="K875" s="157">
        <f>J875</f>
        <v>0</v>
      </c>
      <c r="L875" s="312">
        <f t="shared" si="711"/>
        <v>15000</v>
      </c>
      <c r="M875" s="273"/>
    </row>
    <row r="876" spans="1:13" ht="15.75">
      <c r="A876" s="266" t="s">
        <v>686</v>
      </c>
      <c r="B876" s="302" t="s">
        <v>658</v>
      </c>
      <c r="C876" s="215">
        <v>12</v>
      </c>
      <c r="D876" s="226" t="s">
        <v>25</v>
      </c>
      <c r="E876" s="225">
        <v>323</v>
      </c>
      <c r="F876" s="156"/>
      <c r="G876" s="227">
        <f>SUM(G877:G880)</f>
        <v>109000</v>
      </c>
      <c r="H876" s="227">
        <f>SUM(H877:H880)</f>
        <v>32000</v>
      </c>
      <c r="I876" s="227">
        <f>SUM(I877:I880)</f>
        <v>32000</v>
      </c>
      <c r="J876" s="227">
        <f>SUM(J877:J880)</f>
        <v>0</v>
      </c>
      <c r="K876" s="227">
        <f>SUM(K877:K880)</f>
        <v>0</v>
      </c>
      <c r="L876" s="313">
        <f t="shared" si="711"/>
        <v>77000</v>
      </c>
      <c r="M876" s="273"/>
    </row>
    <row r="877" spans="1:13">
      <c r="A877" s="266" t="s">
        <v>686</v>
      </c>
      <c r="B877" s="304" t="s">
        <v>658</v>
      </c>
      <c r="C877" s="153">
        <v>12</v>
      </c>
      <c r="D877" s="171" t="s">
        <v>25</v>
      </c>
      <c r="E877" s="173">
        <v>3233</v>
      </c>
      <c r="F877" s="156" t="s">
        <v>119</v>
      </c>
      <c r="G877" s="191">
        <v>3500</v>
      </c>
      <c r="H877" s="191"/>
      <c r="I877" s="157">
        <f t="shared" ref="I877:I882" si="738">H877</f>
        <v>0</v>
      </c>
      <c r="J877" s="191"/>
      <c r="K877" s="157">
        <f t="shared" ref="K877:K882" si="739">J877</f>
        <v>0</v>
      </c>
      <c r="L877" s="327">
        <f t="shared" si="711"/>
        <v>3500</v>
      </c>
      <c r="M877" s="273"/>
    </row>
    <row r="878" spans="1:13">
      <c r="A878" s="266" t="s">
        <v>686</v>
      </c>
      <c r="B878" s="309" t="s">
        <v>658</v>
      </c>
      <c r="C878" s="163">
        <v>12</v>
      </c>
      <c r="D878" s="175" t="s">
        <v>25</v>
      </c>
      <c r="E878" s="179">
        <v>3235</v>
      </c>
      <c r="F878" s="181" t="s">
        <v>42</v>
      </c>
      <c r="G878" s="191">
        <v>2500</v>
      </c>
      <c r="H878" s="191"/>
      <c r="I878" s="157">
        <f t="shared" si="738"/>
        <v>0</v>
      </c>
      <c r="J878" s="191"/>
      <c r="K878" s="157">
        <f t="shared" si="739"/>
        <v>0</v>
      </c>
      <c r="L878" s="327">
        <f t="shared" si="711"/>
        <v>2500</v>
      </c>
      <c r="M878" s="273"/>
    </row>
    <row r="879" spans="1:13">
      <c r="A879" s="266" t="s">
        <v>686</v>
      </c>
      <c r="B879" s="304" t="s">
        <v>658</v>
      </c>
      <c r="C879" s="153">
        <v>12</v>
      </c>
      <c r="D879" s="171" t="s">
        <v>25</v>
      </c>
      <c r="E879" s="173">
        <v>3237</v>
      </c>
      <c r="F879" s="156" t="s">
        <v>36</v>
      </c>
      <c r="G879" s="191">
        <v>51000</v>
      </c>
      <c r="H879" s="191">
        <v>10000</v>
      </c>
      <c r="I879" s="157">
        <f t="shared" si="738"/>
        <v>10000</v>
      </c>
      <c r="J879" s="191"/>
      <c r="K879" s="157">
        <f t="shared" si="739"/>
        <v>0</v>
      </c>
      <c r="L879" s="327">
        <f t="shared" si="711"/>
        <v>41000</v>
      </c>
      <c r="M879" s="273"/>
    </row>
    <row r="880" spans="1:13">
      <c r="A880" s="266" t="s">
        <v>686</v>
      </c>
      <c r="B880" s="309" t="s">
        <v>658</v>
      </c>
      <c r="C880" s="163">
        <v>12</v>
      </c>
      <c r="D880" s="175" t="s">
        <v>25</v>
      </c>
      <c r="E880" s="179">
        <v>3238</v>
      </c>
      <c r="F880" s="181" t="s">
        <v>122</v>
      </c>
      <c r="G880" s="191">
        <v>52000</v>
      </c>
      <c r="H880" s="191">
        <v>22000</v>
      </c>
      <c r="I880" s="157">
        <f t="shared" si="738"/>
        <v>22000</v>
      </c>
      <c r="J880" s="191"/>
      <c r="K880" s="157">
        <f t="shared" si="739"/>
        <v>0</v>
      </c>
      <c r="L880" s="327">
        <f t="shared" si="711"/>
        <v>30000</v>
      </c>
      <c r="M880" s="273"/>
    </row>
    <row r="881" spans="1:13" s="151" customFormat="1" ht="15.75">
      <c r="A881" s="266" t="s">
        <v>686</v>
      </c>
      <c r="B881" s="308" t="s">
        <v>658</v>
      </c>
      <c r="C881" s="221">
        <v>12</v>
      </c>
      <c r="D881" s="228" t="s">
        <v>25</v>
      </c>
      <c r="E881" s="231">
        <v>329</v>
      </c>
      <c r="F881" s="234"/>
      <c r="G881" s="240">
        <f>G882</f>
        <v>0</v>
      </c>
      <c r="H881" s="240">
        <f>H882</f>
        <v>0</v>
      </c>
      <c r="I881" s="259">
        <f t="shared" si="738"/>
        <v>0</v>
      </c>
      <c r="J881" s="240">
        <f>J882</f>
        <v>2000</v>
      </c>
      <c r="K881" s="259">
        <f t="shared" si="739"/>
        <v>2000</v>
      </c>
      <c r="L881" s="335">
        <f t="shared" si="711"/>
        <v>2000</v>
      </c>
      <c r="M881" s="272"/>
    </row>
    <row r="882" spans="1:13">
      <c r="A882" s="266" t="s">
        <v>686</v>
      </c>
      <c r="B882" s="309" t="s">
        <v>658</v>
      </c>
      <c r="C882" s="163">
        <v>12</v>
      </c>
      <c r="D882" s="175" t="s">
        <v>25</v>
      </c>
      <c r="E882" s="179">
        <v>3293</v>
      </c>
      <c r="F882" s="181" t="s">
        <v>124</v>
      </c>
      <c r="G882" s="191"/>
      <c r="H882" s="191"/>
      <c r="I882" s="157">
        <f t="shared" si="738"/>
        <v>0</v>
      </c>
      <c r="J882" s="191">
        <v>2000</v>
      </c>
      <c r="K882" s="157">
        <f t="shared" si="739"/>
        <v>2000</v>
      </c>
      <c r="L882" s="327">
        <f t="shared" si="711"/>
        <v>2000</v>
      </c>
      <c r="M882" s="273"/>
    </row>
    <row r="883" spans="1:13" ht="15.75">
      <c r="A883" s="266" t="s">
        <v>686</v>
      </c>
      <c r="B883" s="308" t="s">
        <v>658</v>
      </c>
      <c r="C883" s="221">
        <v>12</v>
      </c>
      <c r="D883" s="228" t="s">
        <v>25</v>
      </c>
      <c r="E883" s="231">
        <v>422</v>
      </c>
      <c r="F883" s="234"/>
      <c r="G883" s="240">
        <f>G884</f>
        <v>385000</v>
      </c>
      <c r="H883" s="240">
        <f>H884</f>
        <v>300000</v>
      </c>
      <c r="I883" s="240">
        <f>I884</f>
        <v>300000</v>
      </c>
      <c r="J883" s="240">
        <f>J884</f>
        <v>0</v>
      </c>
      <c r="K883" s="240">
        <f>K884</f>
        <v>0</v>
      </c>
      <c r="L883" s="335">
        <f t="shared" si="711"/>
        <v>85000</v>
      </c>
      <c r="M883" s="273"/>
    </row>
    <row r="884" spans="1:13">
      <c r="A884" s="266" t="s">
        <v>686</v>
      </c>
      <c r="B884" s="309" t="s">
        <v>658</v>
      </c>
      <c r="C884" s="163">
        <v>12</v>
      </c>
      <c r="D884" s="175" t="s">
        <v>25</v>
      </c>
      <c r="E884" s="179">
        <v>4225</v>
      </c>
      <c r="F884" s="181" t="s">
        <v>134</v>
      </c>
      <c r="G884" s="191">
        <v>385000</v>
      </c>
      <c r="H884" s="191">
        <v>300000</v>
      </c>
      <c r="I884" s="157">
        <f>H884</f>
        <v>300000</v>
      </c>
      <c r="J884" s="191"/>
      <c r="K884" s="157">
        <f>J884</f>
        <v>0</v>
      </c>
      <c r="L884" s="327">
        <f t="shared" si="711"/>
        <v>85000</v>
      </c>
      <c r="M884" s="273"/>
    </row>
    <row r="885" spans="1:13" ht="15.75">
      <c r="A885" s="266" t="s">
        <v>686</v>
      </c>
      <c r="B885" s="308" t="s">
        <v>658</v>
      </c>
      <c r="C885" s="221">
        <v>12</v>
      </c>
      <c r="D885" s="228" t="s">
        <v>25</v>
      </c>
      <c r="E885" s="231">
        <v>423</v>
      </c>
      <c r="F885" s="234"/>
      <c r="G885" s="240">
        <f>G886</f>
        <v>227000</v>
      </c>
      <c r="H885" s="240">
        <f>H886</f>
        <v>55000</v>
      </c>
      <c r="I885" s="240">
        <f>I886</f>
        <v>55000</v>
      </c>
      <c r="J885" s="240">
        <f>J886</f>
        <v>0</v>
      </c>
      <c r="K885" s="240">
        <f>K886</f>
        <v>0</v>
      </c>
      <c r="L885" s="335">
        <f t="shared" si="711"/>
        <v>172000</v>
      </c>
      <c r="M885" s="273"/>
    </row>
    <row r="886" spans="1:13" ht="30">
      <c r="A886" s="266" t="s">
        <v>686</v>
      </c>
      <c r="B886" s="309" t="s">
        <v>658</v>
      </c>
      <c r="C886" s="163">
        <v>12</v>
      </c>
      <c r="D886" s="175" t="s">
        <v>25</v>
      </c>
      <c r="E886" s="179">
        <v>4233</v>
      </c>
      <c r="F886" s="181" t="s">
        <v>142</v>
      </c>
      <c r="G886" s="191">
        <v>227000</v>
      </c>
      <c r="H886" s="191">
        <v>55000</v>
      </c>
      <c r="I886" s="157">
        <f>H886</f>
        <v>55000</v>
      </c>
      <c r="J886" s="191"/>
      <c r="K886" s="157">
        <f>J886</f>
        <v>0</v>
      </c>
      <c r="L886" s="327">
        <f t="shared" si="711"/>
        <v>172000</v>
      </c>
      <c r="M886" s="273"/>
    </row>
    <row r="887" spans="1:13" ht="15.75">
      <c r="A887" s="266" t="s">
        <v>686</v>
      </c>
      <c r="B887" s="302" t="s">
        <v>658</v>
      </c>
      <c r="C887" s="215">
        <v>562</v>
      </c>
      <c r="D887" s="226" t="s">
        <v>25</v>
      </c>
      <c r="E887" s="225">
        <v>321</v>
      </c>
      <c r="F887" s="156"/>
      <c r="G887" s="227">
        <f>G888</f>
        <v>16000</v>
      </c>
      <c r="H887" s="227">
        <f>H888</f>
        <v>0</v>
      </c>
      <c r="I887" s="227">
        <f>I888</f>
        <v>0</v>
      </c>
      <c r="J887" s="227">
        <f>J888</f>
        <v>0</v>
      </c>
      <c r="K887" s="227">
        <f>K888</f>
        <v>0</v>
      </c>
      <c r="L887" s="313">
        <f t="shared" si="711"/>
        <v>16000</v>
      </c>
      <c r="M887" s="273"/>
    </row>
    <row r="888" spans="1:13">
      <c r="A888" s="266" t="s">
        <v>686</v>
      </c>
      <c r="B888" s="304" t="s">
        <v>658</v>
      </c>
      <c r="C888" s="153">
        <v>562</v>
      </c>
      <c r="D888" s="171" t="s">
        <v>25</v>
      </c>
      <c r="E888" s="173">
        <v>3211</v>
      </c>
      <c r="F888" s="156" t="s">
        <v>656</v>
      </c>
      <c r="G888" s="172">
        <v>16000</v>
      </c>
      <c r="H888" s="172"/>
      <c r="I888" s="256"/>
      <c r="J888" s="172"/>
      <c r="K888" s="256"/>
      <c r="L888" s="312">
        <f t="shared" si="711"/>
        <v>16000</v>
      </c>
      <c r="M888" s="273"/>
    </row>
    <row r="889" spans="1:13" ht="15.75">
      <c r="A889" s="266" t="s">
        <v>686</v>
      </c>
      <c r="B889" s="308" t="s">
        <v>658</v>
      </c>
      <c r="C889" s="221">
        <v>573</v>
      </c>
      <c r="D889" s="228" t="s">
        <v>25</v>
      </c>
      <c r="E889" s="231">
        <v>311</v>
      </c>
      <c r="F889" s="234"/>
      <c r="G889" s="227">
        <f>G890</f>
        <v>92000</v>
      </c>
      <c r="H889" s="227">
        <f>H890</f>
        <v>0</v>
      </c>
      <c r="I889" s="227">
        <f>I890</f>
        <v>0</v>
      </c>
      <c r="J889" s="227">
        <f>J890</f>
        <v>0</v>
      </c>
      <c r="K889" s="227">
        <f>K890</f>
        <v>0</v>
      </c>
      <c r="L889" s="313">
        <f t="shared" si="711"/>
        <v>92000</v>
      </c>
      <c r="M889" s="273"/>
    </row>
    <row r="890" spans="1:13">
      <c r="A890" s="266" t="s">
        <v>686</v>
      </c>
      <c r="B890" s="309" t="s">
        <v>658</v>
      </c>
      <c r="C890" s="163">
        <v>573</v>
      </c>
      <c r="D890" s="175" t="s">
        <v>25</v>
      </c>
      <c r="E890" s="179">
        <v>3111</v>
      </c>
      <c r="F890" s="181" t="s">
        <v>19</v>
      </c>
      <c r="G890" s="172">
        <v>92000</v>
      </c>
      <c r="H890" s="172"/>
      <c r="I890" s="256"/>
      <c r="J890" s="172"/>
      <c r="K890" s="256"/>
      <c r="L890" s="312">
        <f t="shared" si="711"/>
        <v>92000</v>
      </c>
      <c r="M890" s="273"/>
    </row>
    <row r="891" spans="1:13" ht="15.75">
      <c r="A891" s="266" t="s">
        <v>686</v>
      </c>
      <c r="B891" s="308" t="s">
        <v>658</v>
      </c>
      <c r="C891" s="221">
        <v>573</v>
      </c>
      <c r="D891" s="228" t="s">
        <v>25</v>
      </c>
      <c r="E891" s="231">
        <v>313</v>
      </c>
      <c r="F891" s="234"/>
      <c r="G891" s="227">
        <f>SUM(G892:G893)</f>
        <v>15200</v>
      </c>
      <c r="H891" s="227">
        <f>SUM(H892:H893)</f>
        <v>0</v>
      </c>
      <c r="I891" s="227">
        <f>SUM(I892:I893)</f>
        <v>0</v>
      </c>
      <c r="J891" s="227">
        <f>SUM(J892:J893)</f>
        <v>300</v>
      </c>
      <c r="K891" s="227">
        <f>SUM(K892:K893)</f>
        <v>0</v>
      </c>
      <c r="L891" s="313">
        <f t="shared" si="711"/>
        <v>15500</v>
      </c>
      <c r="M891" s="273"/>
    </row>
    <row r="892" spans="1:13" ht="30">
      <c r="A892" s="266" t="s">
        <v>686</v>
      </c>
      <c r="B892" s="309" t="s">
        <v>658</v>
      </c>
      <c r="C892" s="163">
        <v>573</v>
      </c>
      <c r="D892" s="175" t="s">
        <v>25</v>
      </c>
      <c r="E892" s="179">
        <v>3132</v>
      </c>
      <c r="F892" s="181" t="s">
        <v>280</v>
      </c>
      <c r="G892" s="191">
        <v>15000</v>
      </c>
      <c r="H892" s="191"/>
      <c r="I892" s="257"/>
      <c r="J892" s="191"/>
      <c r="K892" s="257"/>
      <c r="L892" s="327">
        <f t="shared" si="711"/>
        <v>15000</v>
      </c>
      <c r="M892" s="273"/>
    </row>
    <row r="893" spans="1:13" ht="30">
      <c r="A893" s="266" t="s">
        <v>686</v>
      </c>
      <c r="B893" s="309" t="s">
        <v>658</v>
      </c>
      <c r="C893" s="163">
        <v>573</v>
      </c>
      <c r="D893" s="175" t="s">
        <v>25</v>
      </c>
      <c r="E893" s="179">
        <v>3133</v>
      </c>
      <c r="F893" s="181" t="s">
        <v>258</v>
      </c>
      <c r="G893" s="191">
        <v>200</v>
      </c>
      <c r="H893" s="191"/>
      <c r="I893" s="257"/>
      <c r="J893" s="191">
        <v>300</v>
      </c>
      <c r="K893" s="257"/>
      <c r="L893" s="327">
        <f t="shared" si="711"/>
        <v>500</v>
      </c>
      <c r="M893" s="273"/>
    </row>
    <row r="894" spans="1:13" ht="15.75">
      <c r="A894" s="266" t="s">
        <v>686</v>
      </c>
      <c r="B894" s="308" t="s">
        <v>658</v>
      </c>
      <c r="C894" s="221">
        <v>573</v>
      </c>
      <c r="D894" s="228" t="s">
        <v>25</v>
      </c>
      <c r="E894" s="231">
        <v>321</v>
      </c>
      <c r="F894" s="181"/>
      <c r="G894" s="227">
        <f>G895</f>
        <v>69000</v>
      </c>
      <c r="H894" s="227">
        <f>H895</f>
        <v>0</v>
      </c>
      <c r="I894" s="227">
        <f>I895</f>
        <v>0</v>
      </c>
      <c r="J894" s="227">
        <f>J895</f>
        <v>0</v>
      </c>
      <c r="K894" s="227">
        <f>K895</f>
        <v>0</v>
      </c>
      <c r="L894" s="313">
        <f t="shared" si="711"/>
        <v>69000</v>
      </c>
      <c r="M894" s="273"/>
    </row>
    <row r="895" spans="1:13">
      <c r="A895" s="266" t="s">
        <v>686</v>
      </c>
      <c r="B895" s="309" t="s">
        <v>658</v>
      </c>
      <c r="C895" s="163">
        <v>573</v>
      </c>
      <c r="D895" s="175" t="s">
        <v>25</v>
      </c>
      <c r="E895" s="179">
        <v>3211</v>
      </c>
      <c r="F895" s="181" t="s">
        <v>656</v>
      </c>
      <c r="G895" s="172">
        <v>69000</v>
      </c>
      <c r="H895" s="172"/>
      <c r="I895" s="256"/>
      <c r="J895" s="172"/>
      <c r="K895" s="256"/>
      <c r="L895" s="312">
        <f t="shared" si="711"/>
        <v>69000</v>
      </c>
      <c r="M895" s="273"/>
    </row>
    <row r="896" spans="1:13" ht="15.75">
      <c r="A896" s="266" t="s">
        <v>686</v>
      </c>
      <c r="B896" s="308" t="s">
        <v>658</v>
      </c>
      <c r="C896" s="221">
        <v>573</v>
      </c>
      <c r="D896" s="228" t="s">
        <v>25</v>
      </c>
      <c r="E896" s="231">
        <v>323</v>
      </c>
      <c r="F896" s="234"/>
      <c r="G896" s="227">
        <f>SUM(G897:G900)</f>
        <v>614500</v>
      </c>
      <c r="H896" s="227">
        <f>SUM(H897:H900)</f>
        <v>173000</v>
      </c>
      <c r="I896" s="227">
        <f>SUM(I897:I900)</f>
        <v>0</v>
      </c>
      <c r="J896" s="227">
        <f>SUM(J897:J900)</f>
        <v>0</v>
      </c>
      <c r="K896" s="227">
        <f>SUM(K897:K900)</f>
        <v>0</v>
      </c>
      <c r="L896" s="313">
        <f t="shared" si="711"/>
        <v>441500</v>
      </c>
      <c r="M896" s="273"/>
    </row>
    <row r="897" spans="1:13">
      <c r="A897" s="266" t="s">
        <v>686</v>
      </c>
      <c r="B897" s="309" t="s">
        <v>658</v>
      </c>
      <c r="C897" s="163">
        <v>573</v>
      </c>
      <c r="D897" s="175" t="s">
        <v>25</v>
      </c>
      <c r="E897" s="179">
        <v>3233</v>
      </c>
      <c r="F897" s="181" t="s">
        <v>119</v>
      </c>
      <c r="G897" s="191">
        <v>20000</v>
      </c>
      <c r="H897" s="191"/>
      <c r="I897" s="257"/>
      <c r="J897" s="191"/>
      <c r="K897" s="257"/>
      <c r="L897" s="327">
        <f t="shared" si="711"/>
        <v>20000</v>
      </c>
      <c r="M897" s="273"/>
    </row>
    <row r="898" spans="1:13">
      <c r="A898" s="266" t="s">
        <v>686</v>
      </c>
      <c r="B898" s="309" t="s">
        <v>658</v>
      </c>
      <c r="C898" s="163">
        <v>573</v>
      </c>
      <c r="D898" s="175" t="s">
        <v>25</v>
      </c>
      <c r="E898" s="179">
        <v>3235</v>
      </c>
      <c r="F898" s="181" t="s">
        <v>42</v>
      </c>
      <c r="G898" s="191">
        <v>13500</v>
      </c>
      <c r="H898" s="191"/>
      <c r="I898" s="257"/>
      <c r="J898" s="191"/>
      <c r="K898" s="257"/>
      <c r="L898" s="327">
        <f t="shared" si="711"/>
        <v>13500</v>
      </c>
      <c r="M898" s="273"/>
    </row>
    <row r="899" spans="1:13">
      <c r="A899" s="266" t="s">
        <v>686</v>
      </c>
      <c r="B899" s="309" t="s">
        <v>658</v>
      </c>
      <c r="C899" s="163">
        <v>573</v>
      </c>
      <c r="D899" s="175" t="s">
        <v>25</v>
      </c>
      <c r="E899" s="179">
        <v>3237</v>
      </c>
      <c r="F899" s="181" t="s">
        <v>663</v>
      </c>
      <c r="G899" s="191">
        <v>288000</v>
      </c>
      <c r="H899" s="191">
        <v>50000</v>
      </c>
      <c r="I899" s="257"/>
      <c r="J899" s="191"/>
      <c r="K899" s="257"/>
      <c r="L899" s="327">
        <f t="shared" ref="L899:L962" si="740">G899-H899+J899</f>
        <v>238000</v>
      </c>
      <c r="M899" s="273"/>
    </row>
    <row r="900" spans="1:13">
      <c r="A900" s="266" t="s">
        <v>686</v>
      </c>
      <c r="B900" s="309" t="s">
        <v>658</v>
      </c>
      <c r="C900" s="163">
        <v>573</v>
      </c>
      <c r="D900" s="175" t="s">
        <v>25</v>
      </c>
      <c r="E900" s="179">
        <v>3238</v>
      </c>
      <c r="F900" s="181" t="s">
        <v>122</v>
      </c>
      <c r="G900" s="191">
        <v>293000</v>
      </c>
      <c r="H900" s="191">
        <v>123000</v>
      </c>
      <c r="I900" s="257"/>
      <c r="J900" s="191"/>
      <c r="K900" s="257"/>
      <c r="L900" s="327">
        <f t="shared" si="740"/>
        <v>170000</v>
      </c>
      <c r="M900" s="273"/>
    </row>
    <row r="901" spans="1:13" s="151" customFormat="1" ht="15.75">
      <c r="A901" s="266" t="s">
        <v>686</v>
      </c>
      <c r="B901" s="308" t="s">
        <v>658</v>
      </c>
      <c r="C901" s="221">
        <v>573</v>
      </c>
      <c r="D901" s="228" t="s">
        <v>25</v>
      </c>
      <c r="E901" s="231">
        <v>329</v>
      </c>
      <c r="F901" s="234"/>
      <c r="G901" s="240">
        <f>G902</f>
        <v>0</v>
      </c>
      <c r="H901" s="240">
        <f>H902</f>
        <v>0</v>
      </c>
      <c r="I901" s="240">
        <f t="shared" ref="I901:K901" si="741">I902</f>
        <v>0</v>
      </c>
      <c r="J901" s="240">
        <f t="shared" si="741"/>
        <v>11000</v>
      </c>
      <c r="K901" s="240">
        <f t="shared" si="741"/>
        <v>0</v>
      </c>
      <c r="L901" s="335">
        <f t="shared" si="740"/>
        <v>11000</v>
      </c>
      <c r="M901" s="272"/>
    </row>
    <row r="902" spans="1:13">
      <c r="A902" s="266" t="s">
        <v>686</v>
      </c>
      <c r="B902" s="309" t="s">
        <v>658</v>
      </c>
      <c r="C902" s="163">
        <v>573</v>
      </c>
      <c r="D902" s="175" t="s">
        <v>25</v>
      </c>
      <c r="E902" s="179">
        <v>3293</v>
      </c>
      <c r="F902" s="181" t="s">
        <v>124</v>
      </c>
      <c r="G902" s="191"/>
      <c r="H902" s="191"/>
      <c r="I902" s="257"/>
      <c r="J902" s="191">
        <v>11000</v>
      </c>
      <c r="K902" s="257"/>
      <c r="L902" s="327">
        <f t="shared" si="740"/>
        <v>11000</v>
      </c>
      <c r="M902" s="273"/>
    </row>
    <row r="903" spans="1:13" ht="15.75">
      <c r="A903" s="266" t="s">
        <v>686</v>
      </c>
      <c r="B903" s="308" t="s">
        <v>658</v>
      </c>
      <c r="C903" s="221">
        <v>573</v>
      </c>
      <c r="D903" s="228" t="s">
        <v>25</v>
      </c>
      <c r="E903" s="231">
        <v>422</v>
      </c>
      <c r="F903" s="234"/>
      <c r="G903" s="227">
        <f>G904</f>
        <v>2157000</v>
      </c>
      <c r="H903" s="227">
        <f>H904</f>
        <v>1691000</v>
      </c>
      <c r="I903" s="227">
        <f>I904</f>
        <v>0</v>
      </c>
      <c r="J903" s="227">
        <f>J904</f>
        <v>0</v>
      </c>
      <c r="K903" s="227">
        <f>K904</f>
        <v>0</v>
      </c>
      <c r="L903" s="313">
        <f t="shared" si="740"/>
        <v>466000</v>
      </c>
      <c r="M903" s="273"/>
    </row>
    <row r="904" spans="1:13">
      <c r="A904" s="266" t="s">
        <v>686</v>
      </c>
      <c r="B904" s="309" t="s">
        <v>658</v>
      </c>
      <c r="C904" s="163">
        <v>573</v>
      </c>
      <c r="D904" s="175" t="s">
        <v>25</v>
      </c>
      <c r="E904" s="179">
        <v>4225</v>
      </c>
      <c r="F904" s="181" t="s">
        <v>134</v>
      </c>
      <c r="G904" s="172">
        <v>2157000</v>
      </c>
      <c r="H904" s="172">
        <v>1691000</v>
      </c>
      <c r="I904" s="256"/>
      <c r="J904" s="172"/>
      <c r="K904" s="256"/>
      <c r="L904" s="312">
        <f t="shared" si="740"/>
        <v>466000</v>
      </c>
      <c r="M904" s="273"/>
    </row>
    <row r="905" spans="1:13" ht="15.75">
      <c r="A905" s="266" t="s">
        <v>686</v>
      </c>
      <c r="B905" s="308" t="s">
        <v>658</v>
      </c>
      <c r="C905" s="221">
        <v>573</v>
      </c>
      <c r="D905" s="228" t="s">
        <v>25</v>
      </c>
      <c r="E905" s="231">
        <v>423</v>
      </c>
      <c r="F905" s="234"/>
      <c r="G905" s="227">
        <f>G906</f>
        <v>1300000</v>
      </c>
      <c r="H905" s="227">
        <f>H906</f>
        <v>330000</v>
      </c>
      <c r="I905" s="227">
        <f>I906</f>
        <v>0</v>
      </c>
      <c r="J905" s="227">
        <f>J906</f>
        <v>0</v>
      </c>
      <c r="K905" s="227">
        <f>K906</f>
        <v>0</v>
      </c>
      <c r="L905" s="313">
        <f t="shared" si="740"/>
        <v>970000</v>
      </c>
      <c r="M905" s="273"/>
    </row>
    <row r="906" spans="1:13" ht="30">
      <c r="A906" s="266" t="s">
        <v>686</v>
      </c>
      <c r="B906" s="309" t="s">
        <v>658</v>
      </c>
      <c r="C906" s="163">
        <v>573</v>
      </c>
      <c r="D906" s="175" t="s">
        <v>25</v>
      </c>
      <c r="E906" s="179">
        <v>4233</v>
      </c>
      <c r="F906" s="181" t="s">
        <v>142</v>
      </c>
      <c r="G906" s="172">
        <v>1300000</v>
      </c>
      <c r="H906" s="172">
        <v>330000</v>
      </c>
      <c r="I906" s="256"/>
      <c r="J906" s="172"/>
      <c r="K906" s="256"/>
      <c r="L906" s="312">
        <f t="shared" si="740"/>
        <v>970000</v>
      </c>
      <c r="M906" s="273"/>
    </row>
    <row r="907" spans="1:13" ht="47.25">
      <c r="A907" s="266" t="s">
        <v>686</v>
      </c>
      <c r="B907" s="456" t="s">
        <v>664</v>
      </c>
      <c r="C907" s="457"/>
      <c r="D907" s="457"/>
      <c r="E907" s="457"/>
      <c r="F907" s="190" t="s">
        <v>665</v>
      </c>
      <c r="G907" s="262">
        <f>G908+G910+G912+G914+G917+G919+G922+G924+G927+G929</f>
        <v>269800</v>
      </c>
      <c r="H907" s="262">
        <f>H908+H910+H912+H914+H917+H919+H922+H924+H927+H929</f>
        <v>238300</v>
      </c>
      <c r="I907" s="262">
        <f>I908+I910+I912+I914+I917+I919+I922+I924+I927+I929</f>
        <v>54200</v>
      </c>
      <c r="J907" s="262">
        <f>J908+J910+J912+J914+J917+J919+J922+J924+J927+J929</f>
        <v>0</v>
      </c>
      <c r="K907" s="262">
        <f>K908+K910+K912+K914+K917+K919+K922+K924+K927+K929</f>
        <v>0</v>
      </c>
      <c r="L907" s="326">
        <f t="shared" si="740"/>
        <v>31500</v>
      </c>
      <c r="M907" s="273"/>
    </row>
    <row r="908" spans="1:13" ht="15.75">
      <c r="A908" s="266" t="s">
        <v>686</v>
      </c>
      <c r="B908" s="308" t="s">
        <v>664</v>
      </c>
      <c r="C908" s="221">
        <v>11</v>
      </c>
      <c r="D908" s="228" t="s">
        <v>25</v>
      </c>
      <c r="E908" s="231">
        <v>321</v>
      </c>
      <c r="F908" s="234"/>
      <c r="G908" s="227">
        <f>G909</f>
        <v>15000</v>
      </c>
      <c r="H908" s="227">
        <f>H909</f>
        <v>0</v>
      </c>
      <c r="I908" s="227">
        <f>I909</f>
        <v>0</v>
      </c>
      <c r="J908" s="227">
        <f>J909</f>
        <v>0</v>
      </c>
      <c r="K908" s="227">
        <f>K909</f>
        <v>0</v>
      </c>
      <c r="L908" s="313">
        <f t="shared" si="740"/>
        <v>15000</v>
      </c>
      <c r="M908" s="273"/>
    </row>
    <row r="909" spans="1:13">
      <c r="A909" s="266" t="s">
        <v>686</v>
      </c>
      <c r="B909" s="309" t="s">
        <v>664</v>
      </c>
      <c r="C909" s="163">
        <v>11</v>
      </c>
      <c r="D909" s="175" t="s">
        <v>25</v>
      </c>
      <c r="E909" s="179">
        <v>3211</v>
      </c>
      <c r="F909" s="181" t="s">
        <v>110</v>
      </c>
      <c r="G909" s="172">
        <v>15000</v>
      </c>
      <c r="H909" s="172"/>
      <c r="I909" s="157">
        <f>H909</f>
        <v>0</v>
      </c>
      <c r="J909" s="172"/>
      <c r="K909" s="157">
        <f>J909</f>
        <v>0</v>
      </c>
      <c r="L909" s="312">
        <f t="shared" si="740"/>
        <v>15000</v>
      </c>
      <c r="M909" s="273"/>
    </row>
    <row r="910" spans="1:13" ht="15.75">
      <c r="A910" s="266" t="s">
        <v>686</v>
      </c>
      <c r="B910" s="308" t="s">
        <v>664</v>
      </c>
      <c r="C910" s="221">
        <v>11</v>
      </c>
      <c r="D910" s="228" t="s">
        <v>25</v>
      </c>
      <c r="E910" s="231">
        <v>323</v>
      </c>
      <c r="F910" s="234"/>
      <c r="G910" s="227">
        <f>G911</f>
        <v>20000</v>
      </c>
      <c r="H910" s="227">
        <f>H911</f>
        <v>20000</v>
      </c>
      <c r="I910" s="227">
        <f>I911</f>
        <v>20000</v>
      </c>
      <c r="J910" s="227">
        <f>J911</f>
        <v>0</v>
      </c>
      <c r="K910" s="227">
        <f>K911</f>
        <v>0</v>
      </c>
      <c r="L910" s="313">
        <f t="shared" si="740"/>
        <v>0</v>
      </c>
      <c r="M910" s="273"/>
    </row>
    <row r="911" spans="1:13">
      <c r="A911" s="266" t="s">
        <v>686</v>
      </c>
      <c r="B911" s="309" t="s">
        <v>664</v>
      </c>
      <c r="C911" s="163">
        <v>11</v>
      </c>
      <c r="D911" s="175" t="s">
        <v>25</v>
      </c>
      <c r="E911" s="179">
        <v>3237</v>
      </c>
      <c r="F911" s="181" t="s">
        <v>36</v>
      </c>
      <c r="G911" s="172">
        <v>20000</v>
      </c>
      <c r="H911" s="172">
        <v>20000</v>
      </c>
      <c r="I911" s="157">
        <f>H911</f>
        <v>20000</v>
      </c>
      <c r="J911" s="172"/>
      <c r="K911" s="157">
        <f>J911</f>
        <v>0</v>
      </c>
      <c r="L911" s="312">
        <f t="shared" si="740"/>
        <v>0</v>
      </c>
      <c r="M911" s="273"/>
    </row>
    <row r="912" spans="1:13" ht="15.75">
      <c r="A912" s="266" t="s">
        <v>686</v>
      </c>
      <c r="B912" s="308" t="s">
        <v>664</v>
      </c>
      <c r="C912" s="221">
        <v>12</v>
      </c>
      <c r="D912" s="228" t="s">
        <v>25</v>
      </c>
      <c r="E912" s="231">
        <v>311</v>
      </c>
      <c r="F912" s="234"/>
      <c r="G912" s="227">
        <f>G913</f>
        <v>13000</v>
      </c>
      <c r="H912" s="227">
        <f>H913</f>
        <v>13000</v>
      </c>
      <c r="I912" s="227">
        <f>I913</f>
        <v>13000</v>
      </c>
      <c r="J912" s="227">
        <f>J913</f>
        <v>0</v>
      </c>
      <c r="K912" s="227">
        <f>K913</f>
        <v>0</v>
      </c>
      <c r="L912" s="313">
        <f t="shared" si="740"/>
        <v>0</v>
      </c>
      <c r="M912" s="273"/>
    </row>
    <row r="913" spans="1:13">
      <c r="A913" s="266" t="s">
        <v>686</v>
      </c>
      <c r="B913" s="309" t="s">
        <v>664</v>
      </c>
      <c r="C913" s="163">
        <v>12</v>
      </c>
      <c r="D913" s="175" t="s">
        <v>25</v>
      </c>
      <c r="E913" s="179">
        <v>3111</v>
      </c>
      <c r="F913" s="181" t="s">
        <v>19</v>
      </c>
      <c r="G913" s="172">
        <v>13000</v>
      </c>
      <c r="H913" s="172">
        <v>13000</v>
      </c>
      <c r="I913" s="157">
        <f>H913</f>
        <v>13000</v>
      </c>
      <c r="J913" s="172"/>
      <c r="K913" s="157">
        <f>J913</f>
        <v>0</v>
      </c>
      <c r="L913" s="312">
        <f t="shared" si="740"/>
        <v>0</v>
      </c>
      <c r="M913" s="273"/>
    </row>
    <row r="914" spans="1:13" ht="15.75">
      <c r="A914" s="266" t="s">
        <v>686</v>
      </c>
      <c r="B914" s="308" t="s">
        <v>664</v>
      </c>
      <c r="C914" s="221">
        <v>12</v>
      </c>
      <c r="D914" s="228" t="s">
        <v>25</v>
      </c>
      <c r="E914" s="231">
        <v>313</v>
      </c>
      <c r="F914" s="234"/>
      <c r="G914" s="227">
        <f>SUM(G915:G916)</f>
        <v>2200</v>
      </c>
      <c r="H914" s="227">
        <f>SUM(H915:H916)</f>
        <v>2200</v>
      </c>
      <c r="I914" s="227">
        <f>SUM(I915:I916)</f>
        <v>2200</v>
      </c>
      <c r="J914" s="227">
        <f>SUM(J915:J916)</f>
        <v>0</v>
      </c>
      <c r="K914" s="227">
        <f>SUM(K915:K916)</f>
        <v>0</v>
      </c>
      <c r="L914" s="313">
        <f t="shared" si="740"/>
        <v>0</v>
      </c>
      <c r="M914" s="273"/>
    </row>
    <row r="915" spans="1:13" ht="30">
      <c r="A915" s="266" t="s">
        <v>686</v>
      </c>
      <c r="B915" s="309" t="s">
        <v>664</v>
      </c>
      <c r="C915" s="163">
        <v>12</v>
      </c>
      <c r="D915" s="175" t="s">
        <v>25</v>
      </c>
      <c r="E915" s="179">
        <v>3132</v>
      </c>
      <c r="F915" s="181" t="s">
        <v>280</v>
      </c>
      <c r="G915" s="172">
        <v>2100</v>
      </c>
      <c r="H915" s="172">
        <v>2100</v>
      </c>
      <c r="I915" s="157">
        <f t="shared" ref="I915:I916" si="742">H915</f>
        <v>2100</v>
      </c>
      <c r="J915" s="172"/>
      <c r="K915" s="157">
        <f t="shared" ref="K915:K916" si="743">J915</f>
        <v>0</v>
      </c>
      <c r="L915" s="312">
        <f t="shared" si="740"/>
        <v>0</v>
      </c>
      <c r="M915" s="273"/>
    </row>
    <row r="916" spans="1:13" ht="30">
      <c r="A916" s="266" t="s">
        <v>686</v>
      </c>
      <c r="B916" s="309" t="s">
        <v>664</v>
      </c>
      <c r="C916" s="163">
        <v>12</v>
      </c>
      <c r="D916" s="175" t="s">
        <v>25</v>
      </c>
      <c r="E916" s="179">
        <v>3133</v>
      </c>
      <c r="F916" s="181" t="s">
        <v>258</v>
      </c>
      <c r="G916" s="172">
        <v>100</v>
      </c>
      <c r="H916" s="172">
        <v>100</v>
      </c>
      <c r="I916" s="157">
        <f t="shared" si="742"/>
        <v>100</v>
      </c>
      <c r="J916" s="172"/>
      <c r="K916" s="157">
        <f t="shared" si="743"/>
        <v>0</v>
      </c>
      <c r="L916" s="312">
        <f t="shared" si="740"/>
        <v>0</v>
      </c>
      <c r="M916" s="273"/>
    </row>
    <row r="917" spans="1:13" ht="15.75">
      <c r="A917" s="266" t="s">
        <v>686</v>
      </c>
      <c r="B917" s="308" t="s">
        <v>664</v>
      </c>
      <c r="C917" s="221">
        <v>12</v>
      </c>
      <c r="D917" s="228" t="s">
        <v>25</v>
      </c>
      <c r="E917" s="231">
        <v>321</v>
      </c>
      <c r="F917" s="234"/>
      <c r="G917" s="227">
        <f>G918</f>
        <v>2500</v>
      </c>
      <c r="H917" s="227">
        <f>H918</f>
        <v>0</v>
      </c>
      <c r="I917" s="227">
        <f>I918</f>
        <v>0</v>
      </c>
      <c r="J917" s="227">
        <f>J918</f>
        <v>0</v>
      </c>
      <c r="K917" s="227">
        <f>K918</f>
        <v>0</v>
      </c>
      <c r="L917" s="313">
        <f t="shared" si="740"/>
        <v>2500</v>
      </c>
      <c r="M917" s="273"/>
    </row>
    <row r="918" spans="1:13">
      <c r="A918" s="266" t="s">
        <v>686</v>
      </c>
      <c r="B918" s="309" t="s">
        <v>664</v>
      </c>
      <c r="C918" s="163">
        <v>12</v>
      </c>
      <c r="D918" s="175" t="s">
        <v>25</v>
      </c>
      <c r="E918" s="179">
        <v>3211</v>
      </c>
      <c r="F918" s="181" t="s">
        <v>110</v>
      </c>
      <c r="G918" s="172">
        <v>2500</v>
      </c>
      <c r="H918" s="172"/>
      <c r="I918" s="157">
        <f>H918</f>
        <v>0</v>
      </c>
      <c r="J918" s="172"/>
      <c r="K918" s="157">
        <f>J918</f>
        <v>0</v>
      </c>
      <c r="L918" s="312">
        <f t="shared" si="740"/>
        <v>2500</v>
      </c>
      <c r="M918" s="273"/>
    </row>
    <row r="919" spans="1:13" ht="15.75">
      <c r="A919" s="266" t="s">
        <v>686</v>
      </c>
      <c r="B919" s="308" t="s">
        <v>664</v>
      </c>
      <c r="C919" s="221">
        <v>12</v>
      </c>
      <c r="D919" s="228" t="s">
        <v>25</v>
      </c>
      <c r="E919" s="231">
        <v>323</v>
      </c>
      <c r="F919" s="234"/>
      <c r="G919" s="227">
        <f>SUM(G920:G921)</f>
        <v>19000</v>
      </c>
      <c r="H919" s="227">
        <f>SUM(H920:H921)</f>
        <v>19000</v>
      </c>
      <c r="I919" s="227">
        <f>SUM(I920:I921)</f>
        <v>19000</v>
      </c>
      <c r="J919" s="227">
        <f>SUM(J920:J921)</f>
        <v>0</v>
      </c>
      <c r="K919" s="227">
        <f>SUM(K920:K921)</f>
        <v>0</v>
      </c>
      <c r="L919" s="313">
        <f t="shared" si="740"/>
        <v>0</v>
      </c>
      <c r="M919" s="273"/>
    </row>
    <row r="920" spans="1:13">
      <c r="A920" s="266" t="s">
        <v>686</v>
      </c>
      <c r="B920" s="309" t="s">
        <v>664</v>
      </c>
      <c r="C920" s="163">
        <v>12</v>
      </c>
      <c r="D920" s="175" t="s">
        <v>25</v>
      </c>
      <c r="E920" s="179">
        <v>3233</v>
      </c>
      <c r="F920" s="181" t="s">
        <v>119</v>
      </c>
      <c r="G920" s="172">
        <v>2000</v>
      </c>
      <c r="H920" s="172">
        <v>2000</v>
      </c>
      <c r="I920" s="157">
        <f t="shared" ref="I920:I921" si="744">H920</f>
        <v>2000</v>
      </c>
      <c r="J920" s="172"/>
      <c r="K920" s="157">
        <f t="shared" ref="K920:K921" si="745">J920</f>
        <v>0</v>
      </c>
      <c r="L920" s="312">
        <f t="shared" si="740"/>
        <v>0</v>
      </c>
      <c r="M920" s="273"/>
    </row>
    <row r="921" spans="1:13">
      <c r="A921" s="266" t="s">
        <v>686</v>
      </c>
      <c r="B921" s="309" t="s">
        <v>664</v>
      </c>
      <c r="C921" s="163">
        <v>12</v>
      </c>
      <c r="D921" s="175" t="s">
        <v>25</v>
      </c>
      <c r="E921" s="179">
        <v>3237</v>
      </c>
      <c r="F921" s="181" t="s">
        <v>36</v>
      </c>
      <c r="G921" s="172">
        <v>17000</v>
      </c>
      <c r="H921" s="172">
        <v>17000</v>
      </c>
      <c r="I921" s="157">
        <f t="shared" si="744"/>
        <v>17000</v>
      </c>
      <c r="J921" s="172"/>
      <c r="K921" s="157">
        <f t="shared" si="745"/>
        <v>0</v>
      </c>
      <c r="L921" s="312">
        <f t="shared" si="740"/>
        <v>0</v>
      </c>
      <c r="M921" s="273"/>
    </row>
    <row r="922" spans="1:13" ht="15.75">
      <c r="A922" s="266" t="s">
        <v>686</v>
      </c>
      <c r="B922" s="308" t="s">
        <v>664</v>
      </c>
      <c r="C922" s="221">
        <v>573</v>
      </c>
      <c r="D922" s="228" t="s">
        <v>25</v>
      </c>
      <c r="E922" s="231">
        <v>311</v>
      </c>
      <c r="F922" s="234"/>
      <c r="G922" s="227">
        <f>G923</f>
        <v>73000</v>
      </c>
      <c r="H922" s="227">
        <f>H923</f>
        <v>73000</v>
      </c>
      <c r="I922" s="227">
        <f>I923</f>
        <v>0</v>
      </c>
      <c r="J922" s="227">
        <f>J923</f>
        <v>0</v>
      </c>
      <c r="K922" s="227">
        <f>K923</f>
        <v>0</v>
      </c>
      <c r="L922" s="313">
        <f t="shared" si="740"/>
        <v>0</v>
      </c>
      <c r="M922" s="273"/>
    </row>
    <row r="923" spans="1:13">
      <c r="A923" s="266" t="s">
        <v>686</v>
      </c>
      <c r="B923" s="309" t="s">
        <v>664</v>
      </c>
      <c r="C923" s="163">
        <v>573</v>
      </c>
      <c r="D923" s="175" t="s">
        <v>25</v>
      </c>
      <c r="E923" s="179">
        <v>3111</v>
      </c>
      <c r="F923" s="181" t="s">
        <v>19</v>
      </c>
      <c r="G923" s="172">
        <v>73000</v>
      </c>
      <c r="H923" s="172">
        <v>73000</v>
      </c>
      <c r="I923" s="256"/>
      <c r="J923" s="172"/>
      <c r="K923" s="256"/>
      <c r="L923" s="312">
        <f t="shared" si="740"/>
        <v>0</v>
      </c>
      <c r="M923" s="273"/>
    </row>
    <row r="924" spans="1:13" ht="15.75">
      <c r="A924" s="266" t="s">
        <v>686</v>
      </c>
      <c r="B924" s="308" t="s">
        <v>664</v>
      </c>
      <c r="C924" s="221">
        <v>573</v>
      </c>
      <c r="D924" s="228" t="s">
        <v>25</v>
      </c>
      <c r="E924" s="231">
        <v>313</v>
      </c>
      <c r="F924" s="234"/>
      <c r="G924" s="227">
        <f>G925+G926</f>
        <v>12100</v>
      </c>
      <c r="H924" s="227">
        <f>H925+H926</f>
        <v>12100</v>
      </c>
      <c r="I924" s="227">
        <f>I925+I926</f>
        <v>0</v>
      </c>
      <c r="J924" s="227">
        <f>J925+J926</f>
        <v>0</v>
      </c>
      <c r="K924" s="227">
        <f>K925+K926</f>
        <v>0</v>
      </c>
      <c r="L924" s="313">
        <f t="shared" si="740"/>
        <v>0</v>
      </c>
      <c r="M924" s="273"/>
    </row>
    <row r="925" spans="1:13" ht="30">
      <c r="A925" s="266" t="s">
        <v>686</v>
      </c>
      <c r="B925" s="309" t="s">
        <v>664</v>
      </c>
      <c r="C925" s="163">
        <v>573</v>
      </c>
      <c r="D925" s="175" t="s">
        <v>25</v>
      </c>
      <c r="E925" s="179">
        <v>3132</v>
      </c>
      <c r="F925" s="181" t="s">
        <v>280</v>
      </c>
      <c r="G925" s="172">
        <v>12000</v>
      </c>
      <c r="H925" s="172">
        <v>12000</v>
      </c>
      <c r="I925" s="256"/>
      <c r="J925" s="172"/>
      <c r="K925" s="256"/>
      <c r="L925" s="312">
        <f t="shared" si="740"/>
        <v>0</v>
      </c>
      <c r="M925" s="273"/>
    </row>
    <row r="926" spans="1:13" ht="30">
      <c r="A926" s="266" t="s">
        <v>686</v>
      </c>
      <c r="B926" s="309" t="s">
        <v>664</v>
      </c>
      <c r="C926" s="163">
        <v>573</v>
      </c>
      <c r="D926" s="175" t="s">
        <v>25</v>
      </c>
      <c r="E926" s="179">
        <v>3133</v>
      </c>
      <c r="F926" s="181" t="s">
        <v>258</v>
      </c>
      <c r="G926" s="172">
        <v>100</v>
      </c>
      <c r="H926" s="172">
        <v>100</v>
      </c>
      <c r="I926" s="256"/>
      <c r="J926" s="172"/>
      <c r="K926" s="256"/>
      <c r="L926" s="312">
        <f t="shared" si="740"/>
        <v>0</v>
      </c>
      <c r="M926" s="273"/>
    </row>
    <row r="927" spans="1:13" ht="15.75">
      <c r="A927" s="266" t="s">
        <v>686</v>
      </c>
      <c r="B927" s="308" t="s">
        <v>664</v>
      </c>
      <c r="C927" s="221">
        <v>573</v>
      </c>
      <c r="D927" s="228" t="s">
        <v>25</v>
      </c>
      <c r="E927" s="231">
        <v>321</v>
      </c>
      <c r="F927" s="234"/>
      <c r="G927" s="227">
        <f>G928</f>
        <v>14000</v>
      </c>
      <c r="H927" s="227">
        <f>H928</f>
        <v>0</v>
      </c>
      <c r="I927" s="227">
        <f>I928</f>
        <v>0</v>
      </c>
      <c r="J927" s="227">
        <f>J928</f>
        <v>0</v>
      </c>
      <c r="K927" s="227">
        <f>K928</f>
        <v>0</v>
      </c>
      <c r="L927" s="313">
        <f t="shared" si="740"/>
        <v>14000</v>
      </c>
      <c r="M927" s="273"/>
    </row>
    <row r="928" spans="1:13">
      <c r="A928" s="266" t="s">
        <v>686</v>
      </c>
      <c r="B928" s="309" t="s">
        <v>664</v>
      </c>
      <c r="C928" s="163">
        <v>573</v>
      </c>
      <c r="D928" s="175" t="s">
        <v>25</v>
      </c>
      <c r="E928" s="179">
        <v>3211</v>
      </c>
      <c r="F928" s="181" t="s">
        <v>110</v>
      </c>
      <c r="G928" s="172">
        <v>14000</v>
      </c>
      <c r="H928" s="172"/>
      <c r="I928" s="256"/>
      <c r="J928" s="172"/>
      <c r="K928" s="256"/>
      <c r="L928" s="312">
        <f t="shared" si="740"/>
        <v>14000</v>
      </c>
      <c r="M928" s="273"/>
    </row>
    <row r="929" spans="1:13" ht="15.75">
      <c r="A929" s="266" t="s">
        <v>686</v>
      </c>
      <c r="B929" s="308" t="s">
        <v>664</v>
      </c>
      <c r="C929" s="221">
        <v>573</v>
      </c>
      <c r="D929" s="228" t="s">
        <v>25</v>
      </c>
      <c r="E929" s="231">
        <v>323</v>
      </c>
      <c r="F929" s="234"/>
      <c r="G929" s="227">
        <f>SUM(G930:G931)</f>
        <v>99000</v>
      </c>
      <c r="H929" s="227">
        <f>SUM(H930:H931)</f>
        <v>99000</v>
      </c>
      <c r="I929" s="227">
        <f>SUM(I930:I931)</f>
        <v>0</v>
      </c>
      <c r="J929" s="227">
        <f>SUM(J930:J931)</f>
        <v>0</v>
      </c>
      <c r="K929" s="227">
        <f>SUM(K930:K931)</f>
        <v>0</v>
      </c>
      <c r="L929" s="313">
        <f t="shared" si="740"/>
        <v>0</v>
      </c>
      <c r="M929" s="273"/>
    </row>
    <row r="930" spans="1:13">
      <c r="A930" s="266" t="s">
        <v>686</v>
      </c>
      <c r="B930" s="309" t="s">
        <v>664</v>
      </c>
      <c r="C930" s="163">
        <v>573</v>
      </c>
      <c r="D930" s="175" t="s">
        <v>25</v>
      </c>
      <c r="E930" s="179">
        <v>3233</v>
      </c>
      <c r="F930" s="181" t="s">
        <v>119</v>
      </c>
      <c r="G930" s="172">
        <v>7000</v>
      </c>
      <c r="H930" s="172">
        <v>7000</v>
      </c>
      <c r="I930" s="256"/>
      <c r="J930" s="172"/>
      <c r="K930" s="256"/>
      <c r="L930" s="312">
        <f t="shared" si="740"/>
        <v>0</v>
      </c>
      <c r="M930" s="273"/>
    </row>
    <row r="931" spans="1:13" ht="15.75" thickBot="1">
      <c r="A931" s="266" t="s">
        <v>686</v>
      </c>
      <c r="B931" s="336" t="s">
        <v>664</v>
      </c>
      <c r="C931" s="337">
        <v>573</v>
      </c>
      <c r="D931" s="338" t="s">
        <v>25</v>
      </c>
      <c r="E931" s="339">
        <v>3237</v>
      </c>
      <c r="F931" s="340" t="s">
        <v>36</v>
      </c>
      <c r="G931" s="341">
        <v>92000</v>
      </c>
      <c r="H931" s="341">
        <v>92000</v>
      </c>
      <c r="I931" s="342"/>
      <c r="J931" s="341"/>
      <c r="K931" s="342"/>
      <c r="L931" s="343">
        <f t="shared" si="740"/>
        <v>0</v>
      </c>
      <c r="M931" s="273"/>
    </row>
    <row r="932" spans="1:13" s="151" customFormat="1" ht="15.75" hidden="1">
      <c r="A932" s="208"/>
      <c r="B932" s="464" t="s">
        <v>186</v>
      </c>
      <c r="C932" s="464"/>
      <c r="D932" s="464"/>
      <c r="E932" s="464"/>
      <c r="F932" s="464"/>
      <c r="G932" s="288">
        <f>G933+G998+G1055</f>
        <v>87124916</v>
      </c>
      <c r="H932" s="288">
        <f>H933+H998+H1055</f>
        <v>10009416</v>
      </c>
      <c r="I932" s="288">
        <f>I933+I998+I1055</f>
        <v>70000</v>
      </c>
      <c r="J932" s="288">
        <f>J933+J998+J1055</f>
        <v>2164000</v>
      </c>
      <c r="K932" s="288">
        <f>K933+K998+K1055</f>
        <v>15000</v>
      </c>
      <c r="L932" s="288">
        <f t="shared" si="740"/>
        <v>79279500</v>
      </c>
    </row>
    <row r="933" spans="1:13" s="170" customFormat="1" ht="29.25" hidden="1" customHeight="1">
      <c r="A933" s="208" t="s">
        <v>687</v>
      </c>
      <c r="B933" s="465" t="s">
        <v>333</v>
      </c>
      <c r="C933" s="465"/>
      <c r="D933" s="465"/>
      <c r="E933" s="465"/>
      <c r="F933" s="203" t="s">
        <v>184</v>
      </c>
      <c r="G933" s="148">
        <f t="shared" ref="G933" si="746">SUM(G934+G986)</f>
        <v>4948500</v>
      </c>
      <c r="H933" s="148">
        <f t="shared" ref="H933:J933" si="747">SUM(H934+H986)</f>
        <v>70000</v>
      </c>
      <c r="I933" s="148">
        <f t="shared" ref="I933" si="748">SUM(I934+I986)</f>
        <v>70000</v>
      </c>
      <c r="J933" s="148">
        <f t="shared" si="747"/>
        <v>15000</v>
      </c>
      <c r="K933" s="148">
        <f t="shared" ref="K933" si="749">SUM(K934+K986)</f>
        <v>15000</v>
      </c>
      <c r="L933" s="148">
        <f t="shared" si="740"/>
        <v>4893500</v>
      </c>
    </row>
    <row r="934" spans="1:13" s="151" customFormat="1" ht="15.6" hidden="1" customHeight="1">
      <c r="A934" s="208" t="s">
        <v>687</v>
      </c>
      <c r="B934" s="454" t="s">
        <v>227</v>
      </c>
      <c r="C934" s="454"/>
      <c r="D934" s="454"/>
      <c r="E934" s="454"/>
      <c r="F934" s="149" t="s">
        <v>263</v>
      </c>
      <c r="G934" s="150">
        <f t="shared" ref="G934" si="750">G935+G938+G940+G943+G948+G953+G962+G964+G972+G980+G984+G975+G977</f>
        <v>4726500</v>
      </c>
      <c r="H934" s="150">
        <f t="shared" ref="H934:J934" si="751">H935+H938+H940+H943+H948+H953+H962+H964+H972+H980+H984+H975+H977</f>
        <v>50000</v>
      </c>
      <c r="I934" s="150">
        <f t="shared" ref="I934" si="752">I935+I938+I940+I943+I948+I953+I962+I964+I972+I980+I984+I975+I977</f>
        <v>50000</v>
      </c>
      <c r="J934" s="150">
        <f t="shared" si="751"/>
        <v>15000</v>
      </c>
      <c r="K934" s="150">
        <f t="shared" ref="K934" si="753">K935+K938+K940+K943+K948+K953+K962+K964+K972+K980+K984+K975+K977</f>
        <v>15000</v>
      </c>
      <c r="L934" s="150">
        <f t="shared" si="740"/>
        <v>4691500</v>
      </c>
    </row>
    <row r="935" spans="1:13" s="151" customFormat="1" ht="15.75" hidden="1">
      <c r="A935" s="208" t="s">
        <v>687</v>
      </c>
      <c r="B935" s="198" t="s">
        <v>227</v>
      </c>
      <c r="C935" s="215">
        <v>11</v>
      </c>
      <c r="D935" s="226" t="s">
        <v>27</v>
      </c>
      <c r="E935" s="217">
        <v>311</v>
      </c>
      <c r="F935" s="218"/>
      <c r="G935" s="219">
        <f t="shared" ref="G935" si="754">SUM(G936:G937)</f>
        <v>2693000</v>
      </c>
      <c r="H935" s="219">
        <f t="shared" ref="H935:J935" si="755">SUM(H936:H937)</f>
        <v>0</v>
      </c>
      <c r="I935" s="219">
        <f t="shared" ref="I935" si="756">SUM(I936:I937)</f>
        <v>0</v>
      </c>
      <c r="J935" s="219">
        <f t="shared" si="755"/>
        <v>0</v>
      </c>
      <c r="K935" s="219">
        <f t="shared" ref="K935" si="757">SUM(K936:K937)</f>
        <v>0</v>
      </c>
      <c r="L935" s="219">
        <f t="shared" si="740"/>
        <v>2693000</v>
      </c>
    </row>
    <row r="936" spans="1:13" s="151" customFormat="1" ht="15.75" hidden="1">
      <c r="A936" s="208" t="s">
        <v>687</v>
      </c>
      <c r="B936" s="152" t="s">
        <v>227</v>
      </c>
      <c r="C936" s="153">
        <v>11</v>
      </c>
      <c r="D936" s="171" t="s">
        <v>27</v>
      </c>
      <c r="E936" s="173">
        <v>3111</v>
      </c>
      <c r="F936" s="156" t="s">
        <v>19</v>
      </c>
      <c r="G936" s="159">
        <v>2688000</v>
      </c>
      <c r="H936" s="159"/>
      <c r="I936" s="157">
        <f t="shared" ref="I936:I937" si="758">H936</f>
        <v>0</v>
      </c>
      <c r="J936" s="159"/>
      <c r="K936" s="157">
        <f t="shared" ref="K936:K937" si="759">J936</f>
        <v>0</v>
      </c>
      <c r="L936" s="159">
        <f t="shared" si="740"/>
        <v>2688000</v>
      </c>
    </row>
    <row r="937" spans="1:13" s="151" customFormat="1" ht="15.75" hidden="1">
      <c r="A937" s="208" t="s">
        <v>687</v>
      </c>
      <c r="B937" s="152" t="s">
        <v>227</v>
      </c>
      <c r="C937" s="153">
        <v>11</v>
      </c>
      <c r="D937" s="171" t="s">
        <v>27</v>
      </c>
      <c r="E937" s="173">
        <v>3113</v>
      </c>
      <c r="F937" s="156" t="s">
        <v>20</v>
      </c>
      <c r="G937" s="159">
        <v>5000</v>
      </c>
      <c r="H937" s="159"/>
      <c r="I937" s="157">
        <f t="shared" si="758"/>
        <v>0</v>
      </c>
      <c r="J937" s="159"/>
      <c r="K937" s="157">
        <f t="shared" si="759"/>
        <v>0</v>
      </c>
      <c r="L937" s="159">
        <f t="shared" si="740"/>
        <v>5000</v>
      </c>
    </row>
    <row r="938" spans="1:13" s="151" customFormat="1" ht="15.75" hidden="1">
      <c r="A938" s="208" t="s">
        <v>687</v>
      </c>
      <c r="B938" s="198" t="s">
        <v>227</v>
      </c>
      <c r="C938" s="215">
        <v>11</v>
      </c>
      <c r="D938" s="226" t="s">
        <v>27</v>
      </c>
      <c r="E938" s="225">
        <v>312</v>
      </c>
      <c r="F938" s="218"/>
      <c r="G938" s="219">
        <f t="shared" ref="G938" si="760">SUM(G939)</f>
        <v>32000</v>
      </c>
      <c r="H938" s="219">
        <f t="shared" ref="H938:K938" si="761">SUM(H939)</f>
        <v>0</v>
      </c>
      <c r="I938" s="219">
        <f t="shared" si="761"/>
        <v>0</v>
      </c>
      <c r="J938" s="219">
        <f t="shared" si="761"/>
        <v>15000</v>
      </c>
      <c r="K938" s="219">
        <f t="shared" si="761"/>
        <v>15000</v>
      </c>
      <c r="L938" s="219">
        <f t="shared" si="740"/>
        <v>47000</v>
      </c>
    </row>
    <row r="939" spans="1:13" s="151" customFormat="1" ht="15.75" hidden="1">
      <c r="A939" s="208" t="s">
        <v>687</v>
      </c>
      <c r="B939" s="152" t="s">
        <v>227</v>
      </c>
      <c r="C939" s="153">
        <v>11</v>
      </c>
      <c r="D939" s="171" t="s">
        <v>27</v>
      </c>
      <c r="E939" s="173">
        <v>3121</v>
      </c>
      <c r="F939" s="156" t="s">
        <v>138</v>
      </c>
      <c r="G939" s="161">
        <v>32000</v>
      </c>
      <c r="H939" s="161"/>
      <c r="I939" s="157">
        <f>H939</f>
        <v>0</v>
      </c>
      <c r="J939" s="161">
        <v>15000</v>
      </c>
      <c r="K939" s="157">
        <f>J939</f>
        <v>15000</v>
      </c>
      <c r="L939" s="161">
        <f t="shared" si="740"/>
        <v>47000</v>
      </c>
    </row>
    <row r="940" spans="1:13" s="151" customFormat="1" ht="15.75" hidden="1">
      <c r="A940" s="208" t="s">
        <v>687</v>
      </c>
      <c r="B940" s="198" t="s">
        <v>227</v>
      </c>
      <c r="C940" s="215">
        <v>11</v>
      </c>
      <c r="D940" s="226" t="s">
        <v>27</v>
      </c>
      <c r="E940" s="225">
        <v>313</v>
      </c>
      <c r="F940" s="218"/>
      <c r="G940" s="219">
        <f t="shared" ref="G940" si="762">SUM(G941:G942)</f>
        <v>490000</v>
      </c>
      <c r="H940" s="219">
        <f t="shared" ref="H940:J940" si="763">SUM(H941:H942)</f>
        <v>0</v>
      </c>
      <c r="I940" s="219">
        <f t="shared" ref="I940" si="764">SUM(I941:I942)</f>
        <v>0</v>
      </c>
      <c r="J940" s="219">
        <f t="shared" si="763"/>
        <v>0</v>
      </c>
      <c r="K940" s="219">
        <f t="shared" ref="K940" si="765">SUM(K941:K942)</f>
        <v>0</v>
      </c>
      <c r="L940" s="219">
        <f t="shared" si="740"/>
        <v>490000</v>
      </c>
    </row>
    <row r="941" spans="1:13" s="151" customFormat="1" ht="30" hidden="1">
      <c r="A941" s="208" t="s">
        <v>687</v>
      </c>
      <c r="B941" s="152" t="s">
        <v>227</v>
      </c>
      <c r="C941" s="153">
        <v>11</v>
      </c>
      <c r="D941" s="171" t="s">
        <v>27</v>
      </c>
      <c r="E941" s="173">
        <v>3132</v>
      </c>
      <c r="F941" s="156" t="s">
        <v>280</v>
      </c>
      <c r="G941" s="161">
        <v>440000</v>
      </c>
      <c r="H941" s="161"/>
      <c r="I941" s="157">
        <f t="shared" ref="I941:I942" si="766">H941</f>
        <v>0</v>
      </c>
      <c r="J941" s="161"/>
      <c r="K941" s="157">
        <f t="shared" ref="K941:K942" si="767">J941</f>
        <v>0</v>
      </c>
      <c r="L941" s="161">
        <f t="shared" si="740"/>
        <v>440000</v>
      </c>
    </row>
    <row r="942" spans="1:13" s="151" customFormat="1" ht="30" hidden="1">
      <c r="A942" s="208" t="s">
        <v>687</v>
      </c>
      <c r="B942" s="152" t="s">
        <v>227</v>
      </c>
      <c r="C942" s="153">
        <v>11</v>
      </c>
      <c r="D942" s="171" t="s">
        <v>27</v>
      </c>
      <c r="E942" s="173">
        <v>3133</v>
      </c>
      <c r="F942" s="156" t="s">
        <v>258</v>
      </c>
      <c r="G942" s="161">
        <v>50000</v>
      </c>
      <c r="H942" s="161"/>
      <c r="I942" s="157">
        <f t="shared" si="766"/>
        <v>0</v>
      </c>
      <c r="J942" s="161"/>
      <c r="K942" s="157">
        <f t="shared" si="767"/>
        <v>0</v>
      </c>
      <c r="L942" s="161">
        <f t="shared" si="740"/>
        <v>50000</v>
      </c>
    </row>
    <row r="943" spans="1:13" s="151" customFormat="1" ht="15.75" hidden="1">
      <c r="A943" s="208" t="s">
        <v>687</v>
      </c>
      <c r="B943" s="198" t="s">
        <v>227</v>
      </c>
      <c r="C943" s="215">
        <v>11</v>
      </c>
      <c r="D943" s="226" t="s">
        <v>27</v>
      </c>
      <c r="E943" s="225">
        <v>321</v>
      </c>
      <c r="F943" s="218"/>
      <c r="G943" s="219">
        <f t="shared" ref="G943" si="768">SUM(G944:G947)</f>
        <v>288000</v>
      </c>
      <c r="H943" s="219">
        <f t="shared" ref="H943:J943" si="769">SUM(H944:H947)</f>
        <v>0</v>
      </c>
      <c r="I943" s="219">
        <f t="shared" ref="I943" si="770">SUM(I944:I947)</f>
        <v>0</v>
      </c>
      <c r="J943" s="219">
        <f t="shared" si="769"/>
        <v>0</v>
      </c>
      <c r="K943" s="219">
        <f t="shared" ref="K943" si="771">SUM(K944:K947)</f>
        <v>0</v>
      </c>
      <c r="L943" s="219">
        <f t="shared" si="740"/>
        <v>288000</v>
      </c>
    </row>
    <row r="944" spans="1:13" s="151" customFormat="1" ht="15.75" hidden="1">
      <c r="A944" s="208" t="s">
        <v>687</v>
      </c>
      <c r="B944" s="152" t="s">
        <v>227</v>
      </c>
      <c r="C944" s="153">
        <v>11</v>
      </c>
      <c r="D944" s="171" t="s">
        <v>27</v>
      </c>
      <c r="E944" s="173">
        <v>3211</v>
      </c>
      <c r="F944" s="156" t="s">
        <v>110</v>
      </c>
      <c r="G944" s="159">
        <v>180000</v>
      </c>
      <c r="H944" s="159"/>
      <c r="I944" s="157">
        <f t="shared" ref="I944:I947" si="772">H944</f>
        <v>0</v>
      </c>
      <c r="J944" s="159"/>
      <c r="K944" s="157">
        <f t="shared" ref="K944:K947" si="773">J944</f>
        <v>0</v>
      </c>
      <c r="L944" s="159">
        <f t="shared" si="740"/>
        <v>180000</v>
      </c>
    </row>
    <row r="945" spans="1:12" s="151" customFormat="1" ht="30" hidden="1">
      <c r="A945" s="208" t="s">
        <v>687</v>
      </c>
      <c r="B945" s="152" t="s">
        <v>227</v>
      </c>
      <c r="C945" s="153">
        <v>11</v>
      </c>
      <c r="D945" s="171" t="s">
        <v>27</v>
      </c>
      <c r="E945" s="173">
        <v>3212</v>
      </c>
      <c r="F945" s="156" t="s">
        <v>111</v>
      </c>
      <c r="G945" s="159">
        <v>68000</v>
      </c>
      <c r="H945" s="159"/>
      <c r="I945" s="157">
        <f t="shared" si="772"/>
        <v>0</v>
      </c>
      <c r="J945" s="159"/>
      <c r="K945" s="157">
        <f t="shared" si="773"/>
        <v>0</v>
      </c>
      <c r="L945" s="159">
        <f t="shared" si="740"/>
        <v>68000</v>
      </c>
    </row>
    <row r="946" spans="1:12" s="151" customFormat="1" ht="15.75" hidden="1">
      <c r="A946" s="208" t="s">
        <v>687</v>
      </c>
      <c r="B946" s="152" t="s">
        <v>227</v>
      </c>
      <c r="C946" s="153">
        <v>11</v>
      </c>
      <c r="D946" s="171" t="s">
        <v>27</v>
      </c>
      <c r="E946" s="173">
        <v>3213</v>
      </c>
      <c r="F946" s="156" t="s">
        <v>112</v>
      </c>
      <c r="G946" s="159">
        <v>15000</v>
      </c>
      <c r="H946" s="159"/>
      <c r="I946" s="157">
        <f t="shared" si="772"/>
        <v>0</v>
      </c>
      <c r="J946" s="159"/>
      <c r="K946" s="157">
        <f t="shared" si="773"/>
        <v>0</v>
      </c>
      <c r="L946" s="159">
        <f t="shared" si="740"/>
        <v>15000</v>
      </c>
    </row>
    <row r="947" spans="1:12" s="151" customFormat="1" ht="15.75" hidden="1">
      <c r="A947" s="208" t="s">
        <v>687</v>
      </c>
      <c r="B947" s="152" t="s">
        <v>227</v>
      </c>
      <c r="C947" s="153">
        <v>11</v>
      </c>
      <c r="D947" s="171" t="s">
        <v>27</v>
      </c>
      <c r="E947" s="173">
        <v>3214</v>
      </c>
      <c r="F947" s="156" t="s">
        <v>234</v>
      </c>
      <c r="G947" s="159">
        <v>25000</v>
      </c>
      <c r="H947" s="159"/>
      <c r="I947" s="157">
        <f t="shared" si="772"/>
        <v>0</v>
      </c>
      <c r="J947" s="159"/>
      <c r="K947" s="157">
        <f t="shared" si="773"/>
        <v>0</v>
      </c>
      <c r="L947" s="159">
        <f t="shared" si="740"/>
        <v>25000</v>
      </c>
    </row>
    <row r="948" spans="1:12" s="151" customFormat="1" ht="15.75" hidden="1">
      <c r="A948" s="208" t="s">
        <v>687</v>
      </c>
      <c r="B948" s="198" t="s">
        <v>227</v>
      </c>
      <c r="C948" s="215">
        <v>11</v>
      </c>
      <c r="D948" s="226" t="s">
        <v>27</v>
      </c>
      <c r="E948" s="225">
        <v>322</v>
      </c>
      <c r="F948" s="218"/>
      <c r="G948" s="219">
        <f t="shared" ref="G948" si="774">SUM(G949:G952)</f>
        <v>162000</v>
      </c>
      <c r="H948" s="219">
        <f t="shared" ref="H948:J948" si="775">SUM(H949:H952)</f>
        <v>50000</v>
      </c>
      <c r="I948" s="219">
        <f t="shared" ref="I948" si="776">SUM(I949:I952)</f>
        <v>50000</v>
      </c>
      <c r="J948" s="219">
        <f t="shared" si="775"/>
        <v>0</v>
      </c>
      <c r="K948" s="219">
        <f t="shared" ref="K948" si="777">SUM(K949:K952)</f>
        <v>0</v>
      </c>
      <c r="L948" s="219">
        <f t="shared" si="740"/>
        <v>112000</v>
      </c>
    </row>
    <row r="949" spans="1:12" s="151" customFormat="1" ht="15.75" hidden="1">
      <c r="A949" s="208" t="s">
        <v>687</v>
      </c>
      <c r="B949" s="152" t="s">
        <v>227</v>
      </c>
      <c r="C949" s="153">
        <v>11</v>
      </c>
      <c r="D949" s="171" t="s">
        <v>27</v>
      </c>
      <c r="E949" s="173">
        <v>3221</v>
      </c>
      <c r="F949" s="156" t="s">
        <v>146</v>
      </c>
      <c r="G949" s="159">
        <v>80000</v>
      </c>
      <c r="H949" s="159">
        <v>30000</v>
      </c>
      <c r="I949" s="157">
        <f t="shared" ref="I949:I952" si="778">H949</f>
        <v>30000</v>
      </c>
      <c r="J949" s="159"/>
      <c r="K949" s="157">
        <f t="shared" ref="K949:K952" si="779">J949</f>
        <v>0</v>
      </c>
      <c r="L949" s="159">
        <f t="shared" si="740"/>
        <v>50000</v>
      </c>
    </row>
    <row r="950" spans="1:12" s="151" customFormat="1" ht="15.75" hidden="1">
      <c r="A950" s="208" t="s">
        <v>687</v>
      </c>
      <c r="B950" s="152" t="s">
        <v>227</v>
      </c>
      <c r="C950" s="153">
        <v>11</v>
      </c>
      <c r="D950" s="171" t="s">
        <v>27</v>
      </c>
      <c r="E950" s="173">
        <v>3223</v>
      </c>
      <c r="F950" s="156" t="s">
        <v>115</v>
      </c>
      <c r="G950" s="159">
        <v>80000</v>
      </c>
      <c r="H950" s="159">
        <v>20000</v>
      </c>
      <c r="I950" s="157">
        <f t="shared" si="778"/>
        <v>20000</v>
      </c>
      <c r="J950" s="159"/>
      <c r="K950" s="157">
        <f t="shared" si="779"/>
        <v>0</v>
      </c>
      <c r="L950" s="159">
        <f t="shared" si="740"/>
        <v>60000</v>
      </c>
    </row>
    <row r="951" spans="1:12" s="151" customFormat="1" ht="15.75" hidden="1">
      <c r="A951" s="208" t="s">
        <v>687</v>
      </c>
      <c r="B951" s="152" t="s">
        <v>227</v>
      </c>
      <c r="C951" s="153">
        <v>11</v>
      </c>
      <c r="D951" s="171" t="s">
        <v>27</v>
      </c>
      <c r="E951" s="173">
        <v>3225</v>
      </c>
      <c r="F951" s="156" t="s">
        <v>151</v>
      </c>
      <c r="G951" s="159">
        <v>1000</v>
      </c>
      <c r="H951" s="159"/>
      <c r="I951" s="157">
        <f t="shared" si="778"/>
        <v>0</v>
      </c>
      <c r="J951" s="159"/>
      <c r="K951" s="157">
        <f t="shared" si="779"/>
        <v>0</v>
      </c>
      <c r="L951" s="159">
        <f t="shared" si="740"/>
        <v>1000</v>
      </c>
    </row>
    <row r="952" spans="1:12" s="151" customFormat="1" ht="15.75" hidden="1">
      <c r="A952" s="208" t="s">
        <v>687</v>
      </c>
      <c r="B952" s="152" t="s">
        <v>227</v>
      </c>
      <c r="C952" s="153">
        <v>11</v>
      </c>
      <c r="D952" s="171" t="s">
        <v>27</v>
      </c>
      <c r="E952" s="173">
        <v>3227</v>
      </c>
      <c r="F952" s="156" t="s">
        <v>235</v>
      </c>
      <c r="G952" s="159">
        <v>1000</v>
      </c>
      <c r="H952" s="159"/>
      <c r="I952" s="157">
        <f t="shared" si="778"/>
        <v>0</v>
      </c>
      <c r="J952" s="159"/>
      <c r="K952" s="157">
        <f t="shared" si="779"/>
        <v>0</v>
      </c>
      <c r="L952" s="159">
        <f t="shared" si="740"/>
        <v>1000</v>
      </c>
    </row>
    <row r="953" spans="1:12" s="151" customFormat="1" ht="15.75" hidden="1">
      <c r="A953" s="208" t="s">
        <v>687</v>
      </c>
      <c r="B953" s="198" t="s">
        <v>227</v>
      </c>
      <c r="C953" s="215">
        <v>11</v>
      </c>
      <c r="D953" s="226" t="s">
        <v>27</v>
      </c>
      <c r="E953" s="225">
        <v>323</v>
      </c>
      <c r="F953" s="218"/>
      <c r="G953" s="219">
        <f t="shared" ref="G953" si="780">SUM(G954:G961)</f>
        <v>802000</v>
      </c>
      <c r="H953" s="219">
        <f t="shared" ref="H953:J953" si="781">SUM(H954:H961)</f>
        <v>0</v>
      </c>
      <c r="I953" s="219">
        <f t="shared" ref="I953" si="782">SUM(I954:I961)</f>
        <v>0</v>
      </c>
      <c r="J953" s="219">
        <f t="shared" si="781"/>
        <v>0</v>
      </c>
      <c r="K953" s="219">
        <f t="shared" ref="K953" si="783">SUM(K954:K961)</f>
        <v>0</v>
      </c>
      <c r="L953" s="219">
        <f t="shared" si="740"/>
        <v>802000</v>
      </c>
    </row>
    <row r="954" spans="1:12" s="151" customFormat="1" ht="15.75" hidden="1">
      <c r="A954" s="208" t="s">
        <v>687</v>
      </c>
      <c r="B954" s="152" t="s">
        <v>227</v>
      </c>
      <c r="C954" s="153">
        <v>11</v>
      </c>
      <c r="D954" s="171" t="s">
        <v>27</v>
      </c>
      <c r="E954" s="173">
        <v>3231</v>
      </c>
      <c r="F954" s="156" t="s">
        <v>117</v>
      </c>
      <c r="G954" s="159">
        <v>70000</v>
      </c>
      <c r="H954" s="159"/>
      <c r="I954" s="157">
        <f t="shared" ref="I954:I961" si="784">H954</f>
        <v>0</v>
      </c>
      <c r="J954" s="159"/>
      <c r="K954" s="157">
        <f t="shared" ref="K954:K961" si="785">J954</f>
        <v>0</v>
      </c>
      <c r="L954" s="159">
        <f t="shared" si="740"/>
        <v>70000</v>
      </c>
    </row>
    <row r="955" spans="1:12" s="151" customFormat="1" ht="15.75" hidden="1">
      <c r="A955" s="208" t="s">
        <v>687</v>
      </c>
      <c r="B955" s="152" t="s">
        <v>227</v>
      </c>
      <c r="C955" s="153">
        <v>11</v>
      </c>
      <c r="D955" s="171" t="s">
        <v>27</v>
      </c>
      <c r="E955" s="173">
        <v>3232</v>
      </c>
      <c r="F955" s="156" t="s">
        <v>118</v>
      </c>
      <c r="G955" s="159">
        <v>80000</v>
      </c>
      <c r="H955" s="159"/>
      <c r="I955" s="157">
        <f t="shared" si="784"/>
        <v>0</v>
      </c>
      <c r="J955" s="159"/>
      <c r="K955" s="157">
        <f t="shared" si="785"/>
        <v>0</v>
      </c>
      <c r="L955" s="159">
        <f t="shared" si="740"/>
        <v>80000</v>
      </c>
    </row>
    <row r="956" spans="1:12" s="151" customFormat="1" ht="15.75" hidden="1">
      <c r="A956" s="208" t="s">
        <v>687</v>
      </c>
      <c r="B956" s="152" t="s">
        <v>227</v>
      </c>
      <c r="C956" s="153">
        <v>11</v>
      </c>
      <c r="D956" s="171" t="s">
        <v>27</v>
      </c>
      <c r="E956" s="173">
        <v>3233</v>
      </c>
      <c r="F956" s="156" t="s">
        <v>119</v>
      </c>
      <c r="G956" s="159">
        <v>10000</v>
      </c>
      <c r="H956" s="159"/>
      <c r="I956" s="157">
        <f t="shared" si="784"/>
        <v>0</v>
      </c>
      <c r="J956" s="159"/>
      <c r="K956" s="157">
        <f t="shared" si="785"/>
        <v>0</v>
      </c>
      <c r="L956" s="159">
        <f t="shared" si="740"/>
        <v>10000</v>
      </c>
    </row>
    <row r="957" spans="1:12" s="151" customFormat="1" ht="15.75" hidden="1">
      <c r="A957" s="208" t="s">
        <v>687</v>
      </c>
      <c r="B957" s="152" t="s">
        <v>227</v>
      </c>
      <c r="C957" s="153">
        <v>11</v>
      </c>
      <c r="D957" s="171" t="s">
        <v>27</v>
      </c>
      <c r="E957" s="173">
        <v>3234</v>
      </c>
      <c r="F957" s="156" t="s">
        <v>120</v>
      </c>
      <c r="G957" s="159">
        <v>15000</v>
      </c>
      <c r="H957" s="159"/>
      <c r="I957" s="157">
        <f t="shared" si="784"/>
        <v>0</v>
      </c>
      <c r="J957" s="159"/>
      <c r="K957" s="157">
        <f t="shared" si="785"/>
        <v>0</v>
      </c>
      <c r="L957" s="159">
        <f t="shared" si="740"/>
        <v>15000</v>
      </c>
    </row>
    <row r="958" spans="1:12" s="151" customFormat="1" ht="15.75" hidden="1">
      <c r="A958" s="208" t="s">
        <v>687</v>
      </c>
      <c r="B958" s="152" t="s">
        <v>227</v>
      </c>
      <c r="C958" s="153">
        <v>11</v>
      </c>
      <c r="D958" s="171" t="s">
        <v>27</v>
      </c>
      <c r="E958" s="173">
        <v>3235</v>
      </c>
      <c r="F958" s="156" t="s">
        <v>42</v>
      </c>
      <c r="G958" s="159">
        <v>525000</v>
      </c>
      <c r="H958" s="159"/>
      <c r="I958" s="157">
        <f t="shared" si="784"/>
        <v>0</v>
      </c>
      <c r="J958" s="159"/>
      <c r="K958" s="157">
        <f t="shared" si="785"/>
        <v>0</v>
      </c>
      <c r="L958" s="159">
        <f t="shared" si="740"/>
        <v>525000</v>
      </c>
    </row>
    <row r="959" spans="1:12" s="151" customFormat="1" ht="15.75" hidden="1">
      <c r="A959" s="208" t="s">
        <v>687</v>
      </c>
      <c r="B959" s="152" t="s">
        <v>227</v>
      </c>
      <c r="C959" s="153">
        <v>11</v>
      </c>
      <c r="D959" s="171" t="s">
        <v>27</v>
      </c>
      <c r="E959" s="173">
        <v>3236</v>
      </c>
      <c r="F959" s="156" t="s">
        <v>121</v>
      </c>
      <c r="G959" s="159">
        <v>2000</v>
      </c>
      <c r="H959" s="159"/>
      <c r="I959" s="157">
        <f t="shared" si="784"/>
        <v>0</v>
      </c>
      <c r="J959" s="159"/>
      <c r="K959" s="157">
        <f t="shared" si="785"/>
        <v>0</v>
      </c>
      <c r="L959" s="159">
        <f t="shared" si="740"/>
        <v>2000</v>
      </c>
    </row>
    <row r="960" spans="1:12" s="151" customFormat="1" ht="15.75" hidden="1">
      <c r="A960" s="208" t="s">
        <v>687</v>
      </c>
      <c r="B960" s="152" t="s">
        <v>227</v>
      </c>
      <c r="C960" s="153">
        <v>11</v>
      </c>
      <c r="D960" s="171" t="s">
        <v>27</v>
      </c>
      <c r="E960" s="173">
        <v>3237</v>
      </c>
      <c r="F960" s="156" t="s">
        <v>36</v>
      </c>
      <c r="G960" s="159">
        <v>90000</v>
      </c>
      <c r="H960" s="159"/>
      <c r="I960" s="157">
        <f t="shared" si="784"/>
        <v>0</v>
      </c>
      <c r="J960" s="159"/>
      <c r="K960" s="157">
        <f t="shared" si="785"/>
        <v>0</v>
      </c>
      <c r="L960" s="159">
        <f t="shared" si="740"/>
        <v>90000</v>
      </c>
    </row>
    <row r="961" spans="1:12" s="151" customFormat="1" ht="15.75" hidden="1">
      <c r="A961" s="208" t="s">
        <v>687</v>
      </c>
      <c r="B961" s="152" t="s">
        <v>227</v>
      </c>
      <c r="C961" s="153">
        <v>11</v>
      </c>
      <c r="D961" s="171" t="s">
        <v>27</v>
      </c>
      <c r="E961" s="173">
        <v>3239</v>
      </c>
      <c r="F961" s="156" t="s">
        <v>41</v>
      </c>
      <c r="G961" s="159">
        <v>10000</v>
      </c>
      <c r="H961" s="159"/>
      <c r="I961" s="157">
        <f t="shared" si="784"/>
        <v>0</v>
      </c>
      <c r="J961" s="159"/>
      <c r="K961" s="157">
        <f t="shared" si="785"/>
        <v>0</v>
      </c>
      <c r="L961" s="159">
        <f t="shared" si="740"/>
        <v>10000</v>
      </c>
    </row>
    <row r="962" spans="1:12" s="151" customFormat="1" ht="15.75" hidden="1">
      <c r="A962" s="208" t="s">
        <v>687</v>
      </c>
      <c r="B962" s="198" t="s">
        <v>227</v>
      </c>
      <c r="C962" s="215">
        <v>11</v>
      </c>
      <c r="D962" s="226" t="s">
        <v>27</v>
      </c>
      <c r="E962" s="225">
        <v>324</v>
      </c>
      <c r="F962" s="218"/>
      <c r="G962" s="219">
        <f t="shared" ref="G962" si="786">SUM(G963)</f>
        <v>1000</v>
      </c>
      <c r="H962" s="219">
        <f t="shared" ref="H962:K962" si="787">SUM(H963)</f>
        <v>0</v>
      </c>
      <c r="I962" s="219">
        <f t="shared" si="787"/>
        <v>0</v>
      </c>
      <c r="J962" s="219">
        <f t="shared" si="787"/>
        <v>0</v>
      </c>
      <c r="K962" s="219">
        <f t="shared" si="787"/>
        <v>0</v>
      </c>
      <c r="L962" s="219">
        <f t="shared" si="740"/>
        <v>1000</v>
      </c>
    </row>
    <row r="963" spans="1:12" s="151" customFormat="1" ht="30" hidden="1">
      <c r="A963" s="208" t="s">
        <v>687</v>
      </c>
      <c r="B963" s="152" t="s">
        <v>227</v>
      </c>
      <c r="C963" s="153">
        <v>11</v>
      </c>
      <c r="D963" s="171" t="s">
        <v>27</v>
      </c>
      <c r="E963" s="173">
        <v>3241</v>
      </c>
      <c r="F963" s="156" t="s">
        <v>238</v>
      </c>
      <c r="G963" s="161">
        <v>1000</v>
      </c>
      <c r="H963" s="161"/>
      <c r="I963" s="157">
        <f>H963</f>
        <v>0</v>
      </c>
      <c r="J963" s="161"/>
      <c r="K963" s="157">
        <f>J963</f>
        <v>0</v>
      </c>
      <c r="L963" s="161">
        <f t="shared" ref="L963:L1026" si="788">G963-H963+J963</f>
        <v>1000</v>
      </c>
    </row>
    <row r="964" spans="1:12" s="151" customFormat="1" ht="15.75" hidden="1">
      <c r="A964" s="208" t="s">
        <v>687</v>
      </c>
      <c r="B964" s="198" t="s">
        <v>227</v>
      </c>
      <c r="C964" s="215">
        <v>11</v>
      </c>
      <c r="D964" s="226" t="s">
        <v>27</v>
      </c>
      <c r="E964" s="225">
        <v>329</v>
      </c>
      <c r="F964" s="218"/>
      <c r="G964" s="219">
        <f t="shared" ref="G964" si="789">SUM(G965:G971)</f>
        <v>235000</v>
      </c>
      <c r="H964" s="219">
        <f t="shared" ref="H964:J964" si="790">SUM(H965:H971)</f>
        <v>0</v>
      </c>
      <c r="I964" s="219">
        <f t="shared" ref="I964" si="791">SUM(I965:I971)</f>
        <v>0</v>
      </c>
      <c r="J964" s="219">
        <f t="shared" si="790"/>
        <v>0</v>
      </c>
      <c r="K964" s="219">
        <f t="shared" ref="K964" si="792">SUM(K965:K971)</f>
        <v>0</v>
      </c>
      <c r="L964" s="219">
        <f t="shared" si="788"/>
        <v>235000</v>
      </c>
    </row>
    <row r="965" spans="1:12" s="151" customFormat="1" ht="30" hidden="1">
      <c r="A965" s="208" t="s">
        <v>687</v>
      </c>
      <c r="B965" s="152" t="s">
        <v>227</v>
      </c>
      <c r="C965" s="153">
        <v>11</v>
      </c>
      <c r="D965" s="171" t="s">
        <v>27</v>
      </c>
      <c r="E965" s="173">
        <v>3291</v>
      </c>
      <c r="F965" s="156" t="s">
        <v>109</v>
      </c>
      <c r="G965" s="159">
        <v>215000</v>
      </c>
      <c r="H965" s="159"/>
      <c r="I965" s="157">
        <f t="shared" ref="I965:I971" si="793">H965</f>
        <v>0</v>
      </c>
      <c r="J965" s="159"/>
      <c r="K965" s="157">
        <f t="shared" ref="K965:K971" si="794">J965</f>
        <v>0</v>
      </c>
      <c r="L965" s="159">
        <f t="shared" si="788"/>
        <v>215000</v>
      </c>
    </row>
    <row r="966" spans="1:12" s="151" customFormat="1" ht="15.75" hidden="1">
      <c r="A966" s="208" t="s">
        <v>687</v>
      </c>
      <c r="B966" s="152" t="s">
        <v>227</v>
      </c>
      <c r="C966" s="153">
        <v>11</v>
      </c>
      <c r="D966" s="171" t="s">
        <v>27</v>
      </c>
      <c r="E966" s="173">
        <v>3292</v>
      </c>
      <c r="F966" s="156" t="s">
        <v>123</v>
      </c>
      <c r="G966" s="159">
        <v>1000</v>
      </c>
      <c r="H966" s="159"/>
      <c r="I966" s="157">
        <f t="shared" si="793"/>
        <v>0</v>
      </c>
      <c r="J966" s="159"/>
      <c r="K966" s="157">
        <f t="shared" si="794"/>
        <v>0</v>
      </c>
      <c r="L966" s="159">
        <f t="shared" si="788"/>
        <v>1000</v>
      </c>
    </row>
    <row r="967" spans="1:12" s="151" customFormat="1" ht="15.75" hidden="1">
      <c r="A967" s="208" t="s">
        <v>687</v>
      </c>
      <c r="B967" s="152" t="s">
        <v>227</v>
      </c>
      <c r="C967" s="153">
        <v>11</v>
      </c>
      <c r="D967" s="171" t="s">
        <v>27</v>
      </c>
      <c r="E967" s="173">
        <v>3293</v>
      </c>
      <c r="F967" s="156" t="s">
        <v>124</v>
      </c>
      <c r="G967" s="159">
        <v>10000</v>
      </c>
      <c r="H967" s="159"/>
      <c r="I967" s="157">
        <f t="shared" si="793"/>
        <v>0</v>
      </c>
      <c r="J967" s="159"/>
      <c r="K967" s="157">
        <f t="shared" si="794"/>
        <v>0</v>
      </c>
      <c r="L967" s="159">
        <f t="shared" si="788"/>
        <v>10000</v>
      </c>
    </row>
    <row r="968" spans="1:12" s="151" customFormat="1" ht="15.75" hidden="1">
      <c r="A968" s="208" t="s">
        <v>687</v>
      </c>
      <c r="B968" s="152" t="s">
        <v>227</v>
      </c>
      <c r="C968" s="153">
        <v>11</v>
      </c>
      <c r="D968" s="171" t="s">
        <v>27</v>
      </c>
      <c r="E968" s="173">
        <v>3294</v>
      </c>
      <c r="F968" s="156" t="s">
        <v>620</v>
      </c>
      <c r="G968" s="159">
        <v>5000</v>
      </c>
      <c r="H968" s="159"/>
      <c r="I968" s="157">
        <f t="shared" si="793"/>
        <v>0</v>
      </c>
      <c r="J968" s="159"/>
      <c r="K968" s="157">
        <f t="shared" si="794"/>
        <v>0</v>
      </c>
      <c r="L968" s="159">
        <f t="shared" si="788"/>
        <v>5000</v>
      </c>
    </row>
    <row r="969" spans="1:12" s="151" customFormat="1" ht="15.75" hidden="1">
      <c r="A969" s="208" t="s">
        <v>687</v>
      </c>
      <c r="B969" s="152" t="s">
        <v>227</v>
      </c>
      <c r="C969" s="153">
        <v>11</v>
      </c>
      <c r="D969" s="171" t="s">
        <v>27</v>
      </c>
      <c r="E969" s="173">
        <v>3295</v>
      </c>
      <c r="F969" s="156" t="s">
        <v>237</v>
      </c>
      <c r="G969" s="159">
        <v>2000</v>
      </c>
      <c r="H969" s="159"/>
      <c r="I969" s="157">
        <f t="shared" si="793"/>
        <v>0</v>
      </c>
      <c r="J969" s="159"/>
      <c r="K969" s="157">
        <f t="shared" si="794"/>
        <v>0</v>
      </c>
      <c r="L969" s="159">
        <f t="shared" si="788"/>
        <v>2000</v>
      </c>
    </row>
    <row r="970" spans="1:12" s="151" customFormat="1" ht="15.75" hidden="1">
      <c r="A970" s="208" t="s">
        <v>687</v>
      </c>
      <c r="B970" s="152" t="s">
        <v>227</v>
      </c>
      <c r="C970" s="153">
        <v>11</v>
      </c>
      <c r="D970" s="171" t="s">
        <v>27</v>
      </c>
      <c r="E970" s="173">
        <v>3296</v>
      </c>
      <c r="F970" s="156" t="s">
        <v>621</v>
      </c>
      <c r="G970" s="159">
        <v>1000</v>
      </c>
      <c r="H970" s="159"/>
      <c r="I970" s="157">
        <f t="shared" si="793"/>
        <v>0</v>
      </c>
      <c r="J970" s="159"/>
      <c r="K970" s="157">
        <f t="shared" si="794"/>
        <v>0</v>
      </c>
      <c r="L970" s="159">
        <f t="shared" si="788"/>
        <v>1000</v>
      </c>
    </row>
    <row r="971" spans="1:12" s="151" customFormat="1" ht="15.75" hidden="1">
      <c r="A971" s="208" t="s">
        <v>687</v>
      </c>
      <c r="B971" s="152" t="s">
        <v>227</v>
      </c>
      <c r="C971" s="153">
        <v>11</v>
      </c>
      <c r="D971" s="171" t="s">
        <v>27</v>
      </c>
      <c r="E971" s="173">
        <v>3299</v>
      </c>
      <c r="F971" s="156" t="s">
        <v>125</v>
      </c>
      <c r="G971" s="159">
        <v>1000</v>
      </c>
      <c r="H971" s="159"/>
      <c r="I971" s="157">
        <f t="shared" si="793"/>
        <v>0</v>
      </c>
      <c r="J971" s="159"/>
      <c r="K971" s="157">
        <f t="shared" si="794"/>
        <v>0</v>
      </c>
      <c r="L971" s="159">
        <f t="shared" si="788"/>
        <v>1000</v>
      </c>
    </row>
    <row r="972" spans="1:12" s="151" customFormat="1" ht="15.75" hidden="1">
      <c r="A972" s="208" t="s">
        <v>687</v>
      </c>
      <c r="B972" s="198" t="s">
        <v>227</v>
      </c>
      <c r="C972" s="215">
        <v>11</v>
      </c>
      <c r="D972" s="226" t="s">
        <v>27</v>
      </c>
      <c r="E972" s="225">
        <v>343</v>
      </c>
      <c r="F972" s="218"/>
      <c r="G972" s="219">
        <f t="shared" ref="G972" si="795">SUM(G973:G974)</f>
        <v>1000</v>
      </c>
      <c r="H972" s="219">
        <f t="shared" ref="H972:J972" si="796">SUM(H973:H974)</f>
        <v>0</v>
      </c>
      <c r="I972" s="219">
        <f t="shared" ref="I972" si="797">SUM(I973:I974)</f>
        <v>0</v>
      </c>
      <c r="J972" s="219">
        <f t="shared" si="796"/>
        <v>0</v>
      </c>
      <c r="K972" s="219">
        <f t="shared" ref="K972" si="798">SUM(K973:K974)</f>
        <v>0</v>
      </c>
      <c r="L972" s="219">
        <f t="shared" si="788"/>
        <v>1000</v>
      </c>
    </row>
    <row r="973" spans="1:12" s="151" customFormat="1" ht="15.75" hidden="1">
      <c r="A973" s="208" t="s">
        <v>687</v>
      </c>
      <c r="B973" s="152" t="s">
        <v>227</v>
      </c>
      <c r="C973" s="153">
        <v>11</v>
      </c>
      <c r="D973" s="171" t="s">
        <v>27</v>
      </c>
      <c r="E973" s="173">
        <v>3431</v>
      </c>
      <c r="F973" s="156" t="s">
        <v>153</v>
      </c>
      <c r="G973" s="161">
        <v>500</v>
      </c>
      <c r="H973" s="161"/>
      <c r="I973" s="157">
        <f t="shared" ref="I973:I974" si="799">H973</f>
        <v>0</v>
      </c>
      <c r="J973" s="161"/>
      <c r="K973" s="157">
        <f t="shared" ref="K973:K974" si="800">J973</f>
        <v>0</v>
      </c>
      <c r="L973" s="161">
        <f t="shared" si="788"/>
        <v>500</v>
      </c>
    </row>
    <row r="974" spans="1:12" s="151" customFormat="1" ht="15.75" hidden="1">
      <c r="A974" s="208" t="s">
        <v>687</v>
      </c>
      <c r="B974" s="152" t="s">
        <v>227</v>
      </c>
      <c r="C974" s="153">
        <v>11</v>
      </c>
      <c r="D974" s="171" t="s">
        <v>27</v>
      </c>
      <c r="E974" s="173">
        <v>3433</v>
      </c>
      <c r="F974" s="156" t="s">
        <v>126</v>
      </c>
      <c r="G974" s="161">
        <v>500</v>
      </c>
      <c r="H974" s="161"/>
      <c r="I974" s="157">
        <f t="shared" si="799"/>
        <v>0</v>
      </c>
      <c r="J974" s="161"/>
      <c r="K974" s="157">
        <f t="shared" si="800"/>
        <v>0</v>
      </c>
      <c r="L974" s="161">
        <f t="shared" si="788"/>
        <v>500</v>
      </c>
    </row>
    <row r="975" spans="1:12" s="151" customFormat="1" ht="15.75" hidden="1">
      <c r="A975" s="208" t="s">
        <v>687</v>
      </c>
      <c r="B975" s="198" t="s">
        <v>227</v>
      </c>
      <c r="C975" s="215">
        <v>11</v>
      </c>
      <c r="D975" s="226" t="s">
        <v>27</v>
      </c>
      <c r="E975" s="225">
        <v>372</v>
      </c>
      <c r="F975" s="218"/>
      <c r="G975" s="219">
        <f t="shared" ref="G975" si="801">G976</f>
        <v>8000</v>
      </c>
      <c r="H975" s="219">
        <f t="shared" ref="H975:K975" si="802">H976</f>
        <v>0</v>
      </c>
      <c r="I975" s="219">
        <f t="shared" si="802"/>
        <v>0</v>
      </c>
      <c r="J975" s="219">
        <f t="shared" si="802"/>
        <v>0</v>
      </c>
      <c r="K975" s="219">
        <f t="shared" si="802"/>
        <v>0</v>
      </c>
      <c r="L975" s="219">
        <f t="shared" si="788"/>
        <v>8000</v>
      </c>
    </row>
    <row r="976" spans="1:12" hidden="1">
      <c r="A976" s="208" t="s">
        <v>687</v>
      </c>
      <c r="B976" s="152" t="s">
        <v>227</v>
      </c>
      <c r="C976" s="153">
        <v>11</v>
      </c>
      <c r="D976" s="171" t="s">
        <v>27</v>
      </c>
      <c r="E976" s="173">
        <v>3721</v>
      </c>
      <c r="F976" s="156" t="s">
        <v>232</v>
      </c>
      <c r="G976" s="161">
        <v>8000</v>
      </c>
      <c r="H976" s="161"/>
      <c r="I976" s="157">
        <f>H976</f>
        <v>0</v>
      </c>
      <c r="J976" s="161"/>
      <c r="K976" s="157">
        <f>J976</f>
        <v>0</v>
      </c>
      <c r="L976" s="161">
        <f t="shared" si="788"/>
        <v>8000</v>
      </c>
    </row>
    <row r="977" spans="1:12" s="151" customFormat="1" ht="15.75" hidden="1">
      <c r="A977" s="208" t="s">
        <v>687</v>
      </c>
      <c r="B977" s="198" t="s">
        <v>227</v>
      </c>
      <c r="C977" s="215">
        <v>11</v>
      </c>
      <c r="D977" s="226" t="s">
        <v>27</v>
      </c>
      <c r="E977" s="225">
        <v>383</v>
      </c>
      <c r="F977" s="218"/>
      <c r="G977" s="219">
        <f t="shared" ref="G977" si="803">G978+G979</f>
        <v>2000</v>
      </c>
      <c r="H977" s="219">
        <f t="shared" ref="H977:J977" si="804">H978+H979</f>
        <v>0</v>
      </c>
      <c r="I977" s="219">
        <f t="shared" ref="I977" si="805">I978+I979</f>
        <v>0</v>
      </c>
      <c r="J977" s="219">
        <f t="shared" si="804"/>
        <v>0</v>
      </c>
      <c r="K977" s="219">
        <f t="shared" ref="K977" si="806">K978+K979</f>
        <v>0</v>
      </c>
      <c r="L977" s="219">
        <f t="shared" si="788"/>
        <v>2000</v>
      </c>
    </row>
    <row r="978" spans="1:12" hidden="1">
      <c r="A978" s="208" t="s">
        <v>687</v>
      </c>
      <c r="B978" s="152" t="s">
        <v>227</v>
      </c>
      <c r="C978" s="153">
        <v>11</v>
      </c>
      <c r="D978" s="171" t="s">
        <v>27</v>
      </c>
      <c r="E978" s="173">
        <v>3833</v>
      </c>
      <c r="F978" s="156" t="s">
        <v>632</v>
      </c>
      <c r="G978" s="161">
        <v>1000</v>
      </c>
      <c r="H978" s="161"/>
      <c r="I978" s="157">
        <f t="shared" ref="I978:I979" si="807">H978</f>
        <v>0</v>
      </c>
      <c r="J978" s="161"/>
      <c r="K978" s="157">
        <f t="shared" ref="K978:K979" si="808">J978</f>
        <v>0</v>
      </c>
      <c r="L978" s="161">
        <f t="shared" si="788"/>
        <v>1000</v>
      </c>
    </row>
    <row r="979" spans="1:12" hidden="1">
      <c r="A979" s="208" t="s">
        <v>687</v>
      </c>
      <c r="B979" s="152" t="s">
        <v>227</v>
      </c>
      <c r="C979" s="153">
        <v>11</v>
      </c>
      <c r="D979" s="171" t="s">
        <v>27</v>
      </c>
      <c r="E979" s="173">
        <v>3835</v>
      </c>
      <c r="F979" s="156" t="s">
        <v>622</v>
      </c>
      <c r="G979" s="161">
        <v>1000</v>
      </c>
      <c r="H979" s="161"/>
      <c r="I979" s="157">
        <f t="shared" si="807"/>
        <v>0</v>
      </c>
      <c r="J979" s="161"/>
      <c r="K979" s="157">
        <f t="shared" si="808"/>
        <v>0</v>
      </c>
      <c r="L979" s="161">
        <f t="shared" si="788"/>
        <v>1000</v>
      </c>
    </row>
    <row r="980" spans="1:12" s="151" customFormat="1" ht="15.75" hidden="1">
      <c r="A980" s="208" t="s">
        <v>687</v>
      </c>
      <c r="B980" s="198" t="s">
        <v>227</v>
      </c>
      <c r="C980" s="215">
        <v>11</v>
      </c>
      <c r="D980" s="226" t="s">
        <v>27</v>
      </c>
      <c r="E980" s="225">
        <v>422</v>
      </c>
      <c r="F980" s="218"/>
      <c r="G980" s="219">
        <f t="shared" ref="G980" si="809">SUM(G981:G983)</f>
        <v>12000</v>
      </c>
      <c r="H980" s="219">
        <f t="shared" ref="H980:J980" si="810">SUM(H981:H983)</f>
        <v>0</v>
      </c>
      <c r="I980" s="219">
        <f t="shared" ref="I980" si="811">SUM(I981:I983)</f>
        <v>0</v>
      </c>
      <c r="J980" s="219">
        <f t="shared" si="810"/>
        <v>0</v>
      </c>
      <c r="K980" s="219">
        <f t="shared" ref="K980" si="812">SUM(K981:K983)</f>
        <v>0</v>
      </c>
      <c r="L980" s="219">
        <f t="shared" si="788"/>
        <v>12000</v>
      </c>
    </row>
    <row r="981" spans="1:12" s="151" customFormat="1" ht="15.75" hidden="1">
      <c r="A981" s="208" t="s">
        <v>687</v>
      </c>
      <c r="B981" s="152" t="s">
        <v>227</v>
      </c>
      <c r="C981" s="153">
        <v>11</v>
      </c>
      <c r="D981" s="171" t="s">
        <v>27</v>
      </c>
      <c r="E981" s="173">
        <v>4221</v>
      </c>
      <c r="F981" s="156" t="s">
        <v>129</v>
      </c>
      <c r="G981" s="159">
        <v>10000</v>
      </c>
      <c r="H981" s="159"/>
      <c r="I981" s="157">
        <f t="shared" ref="I981:I983" si="813">H981</f>
        <v>0</v>
      </c>
      <c r="J981" s="159"/>
      <c r="K981" s="157">
        <f t="shared" ref="K981:K983" si="814">J981</f>
        <v>0</v>
      </c>
      <c r="L981" s="159">
        <f t="shared" si="788"/>
        <v>10000</v>
      </c>
    </row>
    <row r="982" spans="1:12" s="151" customFormat="1" ht="15.75" hidden="1">
      <c r="A982" s="208" t="s">
        <v>687</v>
      </c>
      <c r="B982" s="152" t="s">
        <v>227</v>
      </c>
      <c r="C982" s="153">
        <v>11</v>
      </c>
      <c r="D982" s="171" t="s">
        <v>27</v>
      </c>
      <c r="E982" s="173">
        <v>4225</v>
      </c>
      <c r="F982" s="156" t="s">
        <v>134</v>
      </c>
      <c r="G982" s="159">
        <v>1000</v>
      </c>
      <c r="H982" s="159"/>
      <c r="I982" s="157">
        <f t="shared" si="813"/>
        <v>0</v>
      </c>
      <c r="J982" s="159"/>
      <c r="K982" s="157">
        <f t="shared" si="814"/>
        <v>0</v>
      </c>
      <c r="L982" s="159">
        <f t="shared" si="788"/>
        <v>1000</v>
      </c>
    </row>
    <row r="983" spans="1:12" s="151" customFormat="1" ht="15.75" hidden="1">
      <c r="A983" s="208" t="s">
        <v>687</v>
      </c>
      <c r="B983" s="152" t="s">
        <v>227</v>
      </c>
      <c r="C983" s="153">
        <v>11</v>
      </c>
      <c r="D983" s="171" t="s">
        <v>27</v>
      </c>
      <c r="E983" s="173">
        <v>4227</v>
      </c>
      <c r="F983" s="156" t="s">
        <v>132</v>
      </c>
      <c r="G983" s="159">
        <v>1000</v>
      </c>
      <c r="H983" s="159"/>
      <c r="I983" s="157">
        <f t="shared" si="813"/>
        <v>0</v>
      </c>
      <c r="J983" s="159"/>
      <c r="K983" s="157">
        <f t="shared" si="814"/>
        <v>0</v>
      </c>
      <c r="L983" s="159">
        <f t="shared" si="788"/>
        <v>1000</v>
      </c>
    </row>
    <row r="984" spans="1:12" s="151" customFormat="1" ht="15.75" hidden="1">
      <c r="A984" s="208" t="s">
        <v>687</v>
      </c>
      <c r="B984" s="198" t="s">
        <v>227</v>
      </c>
      <c r="C984" s="215">
        <v>11</v>
      </c>
      <c r="D984" s="226" t="s">
        <v>27</v>
      </c>
      <c r="E984" s="225">
        <v>431</v>
      </c>
      <c r="F984" s="218"/>
      <c r="G984" s="219">
        <f t="shared" ref="G984" si="815">SUM(G985)</f>
        <v>500</v>
      </c>
      <c r="H984" s="219">
        <f t="shared" ref="H984:K984" si="816">SUM(H985)</f>
        <v>0</v>
      </c>
      <c r="I984" s="219">
        <f t="shared" si="816"/>
        <v>0</v>
      </c>
      <c r="J984" s="219">
        <f t="shared" si="816"/>
        <v>0</v>
      </c>
      <c r="K984" s="219">
        <f t="shared" si="816"/>
        <v>0</v>
      </c>
      <c r="L984" s="219">
        <f t="shared" si="788"/>
        <v>500</v>
      </c>
    </row>
    <row r="985" spans="1:12" s="151" customFormat="1" ht="30" hidden="1">
      <c r="A985" s="208" t="s">
        <v>687</v>
      </c>
      <c r="B985" s="152" t="s">
        <v>227</v>
      </c>
      <c r="C985" s="153">
        <v>11</v>
      </c>
      <c r="D985" s="171" t="s">
        <v>27</v>
      </c>
      <c r="E985" s="173">
        <v>4312</v>
      </c>
      <c r="F985" s="156" t="s">
        <v>319</v>
      </c>
      <c r="G985" s="161">
        <v>500</v>
      </c>
      <c r="H985" s="161"/>
      <c r="I985" s="157">
        <f>H985</f>
        <v>0</v>
      </c>
      <c r="J985" s="161"/>
      <c r="K985" s="157">
        <f>J985</f>
        <v>0</v>
      </c>
      <c r="L985" s="161">
        <f t="shared" si="788"/>
        <v>500</v>
      </c>
    </row>
    <row r="986" spans="1:12" s="151" customFormat="1" ht="15.75" hidden="1">
      <c r="A986" s="208" t="s">
        <v>687</v>
      </c>
      <c r="B986" s="454" t="s">
        <v>267</v>
      </c>
      <c r="C986" s="454"/>
      <c r="D986" s="454"/>
      <c r="E986" s="454"/>
      <c r="F986" s="149" t="s">
        <v>242</v>
      </c>
      <c r="G986" s="150">
        <f t="shared" ref="G986" si="817">G987+G991+G993+G996</f>
        <v>222000</v>
      </c>
      <c r="H986" s="150">
        <f t="shared" ref="H986:J986" si="818">H987+H991+H993+H996</f>
        <v>20000</v>
      </c>
      <c r="I986" s="150">
        <f t="shared" ref="I986" si="819">I987+I991+I993+I996</f>
        <v>20000</v>
      </c>
      <c r="J986" s="150">
        <f t="shared" si="818"/>
        <v>0</v>
      </c>
      <c r="K986" s="150">
        <f t="shared" ref="K986" si="820">K987+K991+K993+K996</f>
        <v>0</v>
      </c>
      <c r="L986" s="150">
        <f t="shared" si="788"/>
        <v>202000</v>
      </c>
    </row>
    <row r="987" spans="1:12" s="151" customFormat="1" ht="15.75" hidden="1">
      <c r="A987" s="208" t="s">
        <v>687</v>
      </c>
      <c r="B987" s="198" t="s">
        <v>267</v>
      </c>
      <c r="C987" s="215">
        <v>11</v>
      </c>
      <c r="D987" s="226" t="s">
        <v>27</v>
      </c>
      <c r="E987" s="225">
        <v>323</v>
      </c>
      <c r="F987" s="218"/>
      <c r="G987" s="219">
        <f t="shared" ref="G987" si="821">SUM(G988:G990)</f>
        <v>115000</v>
      </c>
      <c r="H987" s="219">
        <f t="shared" ref="H987:J987" si="822">SUM(H988:H990)</f>
        <v>20000</v>
      </c>
      <c r="I987" s="219">
        <f t="shared" ref="I987" si="823">SUM(I988:I990)</f>
        <v>20000</v>
      </c>
      <c r="J987" s="219">
        <f t="shared" si="822"/>
        <v>0</v>
      </c>
      <c r="K987" s="219">
        <f t="shared" ref="K987" si="824">SUM(K988:K990)</f>
        <v>0</v>
      </c>
      <c r="L987" s="219">
        <f t="shared" si="788"/>
        <v>95000</v>
      </c>
    </row>
    <row r="988" spans="1:12" s="151" customFormat="1" ht="15.75" hidden="1">
      <c r="A988" s="208" t="s">
        <v>687</v>
      </c>
      <c r="B988" s="152" t="s">
        <v>267</v>
      </c>
      <c r="C988" s="153">
        <v>11</v>
      </c>
      <c r="D988" s="171" t="s">
        <v>27</v>
      </c>
      <c r="E988" s="173">
        <v>3232</v>
      </c>
      <c r="F988" s="156" t="s">
        <v>118</v>
      </c>
      <c r="G988" s="159">
        <v>40000</v>
      </c>
      <c r="H988" s="159">
        <v>20000</v>
      </c>
      <c r="I988" s="157">
        <f t="shared" ref="I988:I990" si="825">H988</f>
        <v>20000</v>
      </c>
      <c r="J988" s="159"/>
      <c r="K988" s="157">
        <f t="shared" ref="K988:K990" si="826">J988</f>
        <v>0</v>
      </c>
      <c r="L988" s="159">
        <f t="shared" si="788"/>
        <v>20000</v>
      </c>
    </row>
    <row r="989" spans="1:12" s="151" customFormat="1" ht="15.75" hidden="1" customHeight="1">
      <c r="A989" s="208" t="s">
        <v>687</v>
      </c>
      <c r="B989" s="152" t="s">
        <v>267</v>
      </c>
      <c r="C989" s="153">
        <v>11</v>
      </c>
      <c r="D989" s="171" t="s">
        <v>27</v>
      </c>
      <c r="E989" s="173">
        <v>3235</v>
      </c>
      <c r="F989" s="156" t="s">
        <v>42</v>
      </c>
      <c r="G989" s="159">
        <v>5000</v>
      </c>
      <c r="H989" s="159"/>
      <c r="I989" s="157">
        <f t="shared" si="825"/>
        <v>0</v>
      </c>
      <c r="J989" s="159"/>
      <c r="K989" s="157">
        <f t="shared" si="826"/>
        <v>0</v>
      </c>
      <c r="L989" s="159">
        <f t="shared" si="788"/>
        <v>5000</v>
      </c>
    </row>
    <row r="990" spans="1:12" s="151" customFormat="1" ht="15.75" hidden="1">
      <c r="A990" s="208" t="s">
        <v>687</v>
      </c>
      <c r="B990" s="152" t="s">
        <v>267</v>
      </c>
      <c r="C990" s="153">
        <v>11</v>
      </c>
      <c r="D990" s="171" t="s">
        <v>27</v>
      </c>
      <c r="E990" s="173">
        <v>3238</v>
      </c>
      <c r="F990" s="156" t="s">
        <v>122</v>
      </c>
      <c r="G990" s="159">
        <v>70000</v>
      </c>
      <c r="H990" s="159"/>
      <c r="I990" s="157">
        <f t="shared" si="825"/>
        <v>0</v>
      </c>
      <c r="J990" s="159"/>
      <c r="K990" s="157">
        <f t="shared" si="826"/>
        <v>0</v>
      </c>
      <c r="L990" s="159">
        <f t="shared" si="788"/>
        <v>70000</v>
      </c>
    </row>
    <row r="991" spans="1:12" s="151" customFormat="1" ht="15.75" hidden="1">
      <c r="A991" s="208" t="s">
        <v>687</v>
      </c>
      <c r="B991" s="198" t="s">
        <v>267</v>
      </c>
      <c r="C991" s="215">
        <v>11</v>
      </c>
      <c r="D991" s="226" t="s">
        <v>27</v>
      </c>
      <c r="E991" s="225">
        <v>412</v>
      </c>
      <c r="F991" s="218"/>
      <c r="G991" s="219">
        <f t="shared" ref="G991" si="827">SUM(G992)</f>
        <v>100000</v>
      </c>
      <c r="H991" s="219">
        <f t="shared" ref="H991:K991" si="828">SUM(H992)</f>
        <v>0</v>
      </c>
      <c r="I991" s="219">
        <f t="shared" si="828"/>
        <v>0</v>
      </c>
      <c r="J991" s="219">
        <f t="shared" si="828"/>
        <v>0</v>
      </c>
      <c r="K991" s="219">
        <f t="shared" si="828"/>
        <v>0</v>
      </c>
      <c r="L991" s="219">
        <f t="shared" si="788"/>
        <v>100000</v>
      </c>
    </row>
    <row r="992" spans="1:12" s="151" customFormat="1" ht="15.75" hidden="1">
      <c r="A992" s="208" t="s">
        <v>687</v>
      </c>
      <c r="B992" s="152" t="s">
        <v>267</v>
      </c>
      <c r="C992" s="153">
        <v>11</v>
      </c>
      <c r="D992" s="171" t="s">
        <v>27</v>
      </c>
      <c r="E992" s="173">
        <v>4123</v>
      </c>
      <c r="F992" s="156" t="s">
        <v>212</v>
      </c>
      <c r="G992" s="161">
        <v>100000</v>
      </c>
      <c r="H992" s="161"/>
      <c r="I992" s="157">
        <f>H992</f>
        <v>0</v>
      </c>
      <c r="J992" s="161"/>
      <c r="K992" s="157">
        <f>J992</f>
        <v>0</v>
      </c>
      <c r="L992" s="161">
        <f t="shared" si="788"/>
        <v>100000</v>
      </c>
    </row>
    <row r="993" spans="1:12" s="151" customFormat="1" ht="15.75" hidden="1">
      <c r="A993" s="208" t="s">
        <v>687</v>
      </c>
      <c r="B993" s="198" t="s">
        <v>267</v>
      </c>
      <c r="C993" s="215">
        <v>11</v>
      </c>
      <c r="D993" s="226" t="s">
        <v>27</v>
      </c>
      <c r="E993" s="225">
        <v>422</v>
      </c>
      <c r="F993" s="218"/>
      <c r="G993" s="219">
        <f t="shared" ref="G993" si="829">SUM(G994:G995)</f>
        <v>6000</v>
      </c>
      <c r="H993" s="219">
        <f t="shared" ref="H993:J993" si="830">SUM(H994:H995)</f>
        <v>0</v>
      </c>
      <c r="I993" s="219">
        <f t="shared" ref="I993" si="831">SUM(I994:I995)</f>
        <v>0</v>
      </c>
      <c r="J993" s="219">
        <f t="shared" si="830"/>
        <v>0</v>
      </c>
      <c r="K993" s="219">
        <f t="shared" ref="K993" si="832">SUM(K994:K995)</f>
        <v>0</v>
      </c>
      <c r="L993" s="219">
        <f t="shared" si="788"/>
        <v>6000</v>
      </c>
    </row>
    <row r="994" spans="1:12" s="151" customFormat="1" ht="15.75" hidden="1">
      <c r="A994" s="208" t="s">
        <v>687</v>
      </c>
      <c r="B994" s="152" t="s">
        <v>267</v>
      </c>
      <c r="C994" s="153">
        <v>11</v>
      </c>
      <c r="D994" s="171" t="s">
        <v>27</v>
      </c>
      <c r="E994" s="173">
        <v>4221</v>
      </c>
      <c r="F994" s="156" t="s">
        <v>129</v>
      </c>
      <c r="G994" s="161">
        <v>5000</v>
      </c>
      <c r="H994" s="161"/>
      <c r="I994" s="157">
        <f t="shared" ref="I994:I995" si="833">H994</f>
        <v>0</v>
      </c>
      <c r="J994" s="161"/>
      <c r="K994" s="157">
        <f t="shared" ref="K994:K995" si="834">J994</f>
        <v>0</v>
      </c>
      <c r="L994" s="161">
        <f t="shared" si="788"/>
        <v>5000</v>
      </c>
    </row>
    <row r="995" spans="1:12" s="151" customFormat="1" ht="15.75" hidden="1">
      <c r="A995" s="208" t="s">
        <v>687</v>
      </c>
      <c r="B995" s="152" t="s">
        <v>267</v>
      </c>
      <c r="C995" s="153">
        <v>11</v>
      </c>
      <c r="D995" s="171" t="s">
        <v>27</v>
      </c>
      <c r="E995" s="173">
        <v>4222</v>
      </c>
      <c r="F995" s="156" t="s">
        <v>130</v>
      </c>
      <c r="G995" s="161">
        <v>1000</v>
      </c>
      <c r="H995" s="161"/>
      <c r="I995" s="157">
        <f t="shared" si="833"/>
        <v>0</v>
      </c>
      <c r="J995" s="161"/>
      <c r="K995" s="157">
        <f t="shared" si="834"/>
        <v>0</v>
      </c>
      <c r="L995" s="161">
        <f t="shared" si="788"/>
        <v>1000</v>
      </c>
    </row>
    <row r="996" spans="1:12" s="151" customFormat="1" ht="15.75" hidden="1">
      <c r="A996" s="208" t="s">
        <v>687</v>
      </c>
      <c r="B996" s="198" t="s">
        <v>267</v>
      </c>
      <c r="C996" s="215">
        <v>11</v>
      </c>
      <c r="D996" s="226" t="s">
        <v>27</v>
      </c>
      <c r="E996" s="225">
        <v>426</v>
      </c>
      <c r="F996" s="218"/>
      <c r="G996" s="219">
        <f t="shared" ref="G996" si="835">SUM(G997)</f>
        <v>1000</v>
      </c>
      <c r="H996" s="219">
        <f t="shared" ref="H996:K996" si="836">SUM(H997)</f>
        <v>0</v>
      </c>
      <c r="I996" s="219">
        <f t="shared" si="836"/>
        <v>0</v>
      </c>
      <c r="J996" s="219">
        <f t="shared" si="836"/>
        <v>0</v>
      </c>
      <c r="K996" s="219">
        <f t="shared" si="836"/>
        <v>0</v>
      </c>
      <c r="L996" s="219">
        <f t="shared" si="788"/>
        <v>1000</v>
      </c>
    </row>
    <row r="997" spans="1:12" s="151" customFormat="1" ht="15.75" hidden="1">
      <c r="A997" s="208" t="s">
        <v>687</v>
      </c>
      <c r="B997" s="152" t="s">
        <v>267</v>
      </c>
      <c r="C997" s="153">
        <v>11</v>
      </c>
      <c r="D997" s="171" t="s">
        <v>27</v>
      </c>
      <c r="E997" s="173">
        <v>4262</v>
      </c>
      <c r="F997" s="156" t="s">
        <v>135</v>
      </c>
      <c r="G997" s="161">
        <v>1000</v>
      </c>
      <c r="H997" s="161"/>
      <c r="I997" s="157">
        <f>H997</f>
        <v>0</v>
      </c>
      <c r="J997" s="161"/>
      <c r="K997" s="157">
        <f>J997</f>
        <v>0</v>
      </c>
      <c r="L997" s="161">
        <f t="shared" si="788"/>
        <v>1000</v>
      </c>
    </row>
    <row r="998" spans="1:12" s="151" customFormat="1" ht="50.1" hidden="1" customHeight="1">
      <c r="A998" s="208" t="s">
        <v>688</v>
      </c>
      <c r="B998" s="465" t="s">
        <v>601</v>
      </c>
      <c r="C998" s="465"/>
      <c r="D998" s="465"/>
      <c r="E998" s="465"/>
      <c r="F998" s="203" t="s">
        <v>438</v>
      </c>
      <c r="G998" s="148">
        <f>G999+G1048</f>
        <v>2983000</v>
      </c>
      <c r="H998" s="148">
        <f>H999+H1048</f>
        <v>0</v>
      </c>
      <c r="I998" s="148">
        <f>I999+I1048</f>
        <v>0</v>
      </c>
      <c r="J998" s="148">
        <f>J999+J1048</f>
        <v>0</v>
      </c>
      <c r="K998" s="148">
        <f>K999+K1048</f>
        <v>0</v>
      </c>
      <c r="L998" s="148">
        <f t="shared" si="788"/>
        <v>2983000</v>
      </c>
    </row>
    <row r="999" spans="1:12" s="151" customFormat="1" ht="15.6" hidden="1" customHeight="1">
      <c r="A999" s="208" t="s">
        <v>688</v>
      </c>
      <c r="B999" s="454" t="s">
        <v>603</v>
      </c>
      <c r="C999" s="454"/>
      <c r="D999" s="454"/>
      <c r="E999" s="454"/>
      <c r="F999" s="149" t="s">
        <v>85</v>
      </c>
      <c r="G999" s="150">
        <f>G1000+G1002+G1004+G1007+G1011+G1017+G1026+G1032+G1035+G1037+G1039+G1044+G1046</f>
        <v>2890000</v>
      </c>
      <c r="H999" s="150">
        <f>H1000+H1002+H1004+H1007+H1011+H1017+H1026+H1032+H1035+H1037+H1039+H1044+H1046</f>
        <v>0</v>
      </c>
      <c r="I999" s="150">
        <f>I1000+I1002+I1004+I1007+I1011+I1017+I1026+I1032+I1035+I1037+I1039+I1044+I1046</f>
        <v>0</v>
      </c>
      <c r="J999" s="150">
        <f>J1000+J1002+J1004+J1007+J1011+J1017+J1026+J1032+J1035+J1037+J1039+J1044+J1046</f>
        <v>0</v>
      </c>
      <c r="K999" s="150">
        <f>K1000+K1002+K1004+K1007+K1011+K1017+K1026+K1032+K1035+K1037+K1039+K1044+K1046</f>
        <v>0</v>
      </c>
      <c r="L999" s="150">
        <f t="shared" si="788"/>
        <v>2890000</v>
      </c>
    </row>
    <row r="1000" spans="1:12" s="151" customFormat="1" ht="15.75" hidden="1">
      <c r="A1000" s="208" t="s">
        <v>688</v>
      </c>
      <c r="B1000" s="215" t="s">
        <v>603</v>
      </c>
      <c r="C1000" s="215">
        <v>11</v>
      </c>
      <c r="D1000" s="226" t="s">
        <v>23</v>
      </c>
      <c r="E1000" s="217">
        <v>311</v>
      </c>
      <c r="F1000" s="218"/>
      <c r="G1000" s="219">
        <f>SUM(G1001:G1001)</f>
        <v>1335000</v>
      </c>
      <c r="H1000" s="219">
        <f>SUM(H1001:H1001)</f>
        <v>0</v>
      </c>
      <c r="I1000" s="219">
        <f>SUM(I1001:I1001)</f>
        <v>0</v>
      </c>
      <c r="J1000" s="219">
        <f>SUM(J1001:J1001)</f>
        <v>0</v>
      </c>
      <c r="K1000" s="219">
        <f>SUM(K1001:K1001)</f>
        <v>0</v>
      </c>
      <c r="L1000" s="219">
        <f t="shared" si="788"/>
        <v>1335000</v>
      </c>
    </row>
    <row r="1001" spans="1:12" s="151" customFormat="1" ht="15.75" hidden="1">
      <c r="A1001" s="208" t="s">
        <v>688</v>
      </c>
      <c r="B1001" s="153" t="s">
        <v>603</v>
      </c>
      <c r="C1001" s="153">
        <v>11</v>
      </c>
      <c r="D1001" s="171" t="s">
        <v>23</v>
      </c>
      <c r="E1001" s="173">
        <v>3111</v>
      </c>
      <c r="F1001" s="156" t="s">
        <v>19</v>
      </c>
      <c r="G1001" s="159">
        <v>1335000</v>
      </c>
      <c r="H1001" s="159"/>
      <c r="I1001" s="157">
        <f>H1001</f>
        <v>0</v>
      </c>
      <c r="J1001" s="159"/>
      <c r="K1001" s="157">
        <f>J1001</f>
        <v>0</v>
      </c>
      <c r="L1001" s="159">
        <f t="shared" si="788"/>
        <v>1335000</v>
      </c>
    </row>
    <row r="1002" spans="1:12" s="151" customFormat="1" ht="15.75" hidden="1">
      <c r="A1002" s="208" t="s">
        <v>688</v>
      </c>
      <c r="B1002" s="215" t="s">
        <v>603</v>
      </c>
      <c r="C1002" s="215">
        <v>11</v>
      </c>
      <c r="D1002" s="226" t="s">
        <v>23</v>
      </c>
      <c r="E1002" s="225">
        <v>312</v>
      </c>
      <c r="F1002" s="218"/>
      <c r="G1002" s="219">
        <f t="shared" ref="G1002" si="837">SUM(G1003)</f>
        <v>30000</v>
      </c>
      <c r="H1002" s="219">
        <f t="shared" ref="H1002:K1002" si="838">SUM(H1003)</f>
        <v>0</v>
      </c>
      <c r="I1002" s="219">
        <f t="shared" si="838"/>
        <v>0</v>
      </c>
      <c r="J1002" s="219">
        <f t="shared" si="838"/>
        <v>0</v>
      </c>
      <c r="K1002" s="219">
        <f t="shared" si="838"/>
        <v>0</v>
      </c>
      <c r="L1002" s="219">
        <f t="shared" si="788"/>
        <v>30000</v>
      </c>
    </row>
    <row r="1003" spans="1:12" s="151" customFormat="1" ht="15.75" hidden="1">
      <c r="A1003" s="208" t="s">
        <v>688</v>
      </c>
      <c r="B1003" s="153" t="s">
        <v>603</v>
      </c>
      <c r="C1003" s="153">
        <v>11</v>
      </c>
      <c r="D1003" s="171" t="s">
        <v>23</v>
      </c>
      <c r="E1003" s="173">
        <v>3121</v>
      </c>
      <c r="F1003" s="156" t="s">
        <v>138</v>
      </c>
      <c r="G1003" s="161">
        <v>30000</v>
      </c>
      <c r="H1003" s="161"/>
      <c r="I1003" s="157">
        <f>H1003</f>
        <v>0</v>
      </c>
      <c r="J1003" s="161"/>
      <c r="K1003" s="157">
        <f>J1003</f>
        <v>0</v>
      </c>
      <c r="L1003" s="161">
        <f t="shared" si="788"/>
        <v>30000</v>
      </c>
    </row>
    <row r="1004" spans="1:12" s="151" customFormat="1" ht="15.75" hidden="1">
      <c r="A1004" s="208" t="s">
        <v>688</v>
      </c>
      <c r="B1004" s="215" t="s">
        <v>603</v>
      </c>
      <c r="C1004" s="215">
        <v>11</v>
      </c>
      <c r="D1004" s="226" t="s">
        <v>23</v>
      </c>
      <c r="E1004" s="225">
        <v>313</v>
      </c>
      <c r="F1004" s="218"/>
      <c r="G1004" s="219">
        <f t="shared" ref="G1004" si="839">SUM(G1005:G1006)</f>
        <v>244000</v>
      </c>
      <c r="H1004" s="219">
        <f t="shared" ref="H1004:J1004" si="840">SUM(H1005:H1006)</f>
        <v>0</v>
      </c>
      <c r="I1004" s="219">
        <f t="shared" ref="I1004" si="841">SUM(I1005:I1006)</f>
        <v>0</v>
      </c>
      <c r="J1004" s="219">
        <f t="shared" si="840"/>
        <v>0</v>
      </c>
      <c r="K1004" s="219">
        <f t="shared" ref="K1004" si="842">SUM(K1005:K1006)</f>
        <v>0</v>
      </c>
      <c r="L1004" s="219">
        <f t="shared" si="788"/>
        <v>244000</v>
      </c>
    </row>
    <row r="1005" spans="1:12" s="151" customFormat="1" ht="30" hidden="1">
      <c r="A1005" s="208" t="s">
        <v>688</v>
      </c>
      <c r="B1005" s="153" t="s">
        <v>603</v>
      </c>
      <c r="C1005" s="153">
        <v>11</v>
      </c>
      <c r="D1005" s="171" t="s">
        <v>23</v>
      </c>
      <c r="E1005" s="173">
        <v>3132</v>
      </c>
      <c r="F1005" s="156" t="s">
        <v>280</v>
      </c>
      <c r="G1005" s="159">
        <v>220000</v>
      </c>
      <c r="H1005" s="159"/>
      <c r="I1005" s="157">
        <f t="shared" ref="I1005:I1006" si="843">H1005</f>
        <v>0</v>
      </c>
      <c r="J1005" s="159"/>
      <c r="K1005" s="157">
        <f t="shared" ref="K1005:K1006" si="844">J1005</f>
        <v>0</v>
      </c>
      <c r="L1005" s="159">
        <f t="shared" si="788"/>
        <v>220000</v>
      </c>
    </row>
    <row r="1006" spans="1:12" s="151" customFormat="1" ht="30" hidden="1">
      <c r="A1006" s="208" t="s">
        <v>688</v>
      </c>
      <c r="B1006" s="153" t="s">
        <v>603</v>
      </c>
      <c r="C1006" s="153">
        <v>11</v>
      </c>
      <c r="D1006" s="171" t="s">
        <v>23</v>
      </c>
      <c r="E1006" s="173">
        <v>3133</v>
      </c>
      <c r="F1006" s="156" t="s">
        <v>258</v>
      </c>
      <c r="G1006" s="159">
        <v>24000</v>
      </c>
      <c r="H1006" s="159"/>
      <c r="I1006" s="157">
        <f t="shared" si="843"/>
        <v>0</v>
      </c>
      <c r="J1006" s="159"/>
      <c r="K1006" s="157">
        <f t="shared" si="844"/>
        <v>0</v>
      </c>
      <c r="L1006" s="159">
        <f t="shared" si="788"/>
        <v>24000</v>
      </c>
    </row>
    <row r="1007" spans="1:12" s="151" customFormat="1" ht="15.75" hidden="1">
      <c r="A1007" s="208" t="s">
        <v>688</v>
      </c>
      <c r="B1007" s="215" t="s">
        <v>603</v>
      </c>
      <c r="C1007" s="215">
        <v>11</v>
      </c>
      <c r="D1007" s="226" t="s">
        <v>23</v>
      </c>
      <c r="E1007" s="225">
        <v>321</v>
      </c>
      <c r="F1007" s="218"/>
      <c r="G1007" s="219">
        <f>SUM(G1008:G1010)</f>
        <v>201000</v>
      </c>
      <c r="H1007" s="219">
        <f>SUM(H1008:H1010)</f>
        <v>0</v>
      </c>
      <c r="I1007" s="219">
        <f>SUM(I1008:I1010)</f>
        <v>0</v>
      </c>
      <c r="J1007" s="219">
        <f>SUM(J1008:J1010)</f>
        <v>0</v>
      </c>
      <c r="K1007" s="219">
        <f>SUM(K1008:K1010)</f>
        <v>0</v>
      </c>
      <c r="L1007" s="219">
        <f t="shared" si="788"/>
        <v>201000</v>
      </c>
    </row>
    <row r="1008" spans="1:12" s="151" customFormat="1" ht="15.75" hidden="1">
      <c r="A1008" s="208" t="s">
        <v>688</v>
      </c>
      <c r="B1008" s="153" t="s">
        <v>603</v>
      </c>
      <c r="C1008" s="153">
        <v>11</v>
      </c>
      <c r="D1008" s="171" t="s">
        <v>23</v>
      </c>
      <c r="E1008" s="173">
        <v>3211</v>
      </c>
      <c r="F1008" s="156" t="s">
        <v>110</v>
      </c>
      <c r="G1008" s="159">
        <v>175000</v>
      </c>
      <c r="H1008" s="159"/>
      <c r="I1008" s="157">
        <f t="shared" ref="I1008:I1010" si="845">H1008</f>
        <v>0</v>
      </c>
      <c r="J1008" s="159"/>
      <c r="K1008" s="157">
        <f t="shared" ref="K1008:K1010" si="846">J1008</f>
        <v>0</v>
      </c>
      <c r="L1008" s="159">
        <f t="shared" si="788"/>
        <v>175000</v>
      </c>
    </row>
    <row r="1009" spans="1:12" s="151" customFormat="1" ht="30" hidden="1">
      <c r="A1009" s="208" t="s">
        <v>688</v>
      </c>
      <c r="B1009" s="153" t="s">
        <v>603</v>
      </c>
      <c r="C1009" s="153">
        <v>11</v>
      </c>
      <c r="D1009" s="171" t="s">
        <v>23</v>
      </c>
      <c r="E1009" s="173">
        <v>3212</v>
      </c>
      <c r="F1009" s="156" t="s">
        <v>111</v>
      </c>
      <c r="G1009" s="159">
        <v>25000</v>
      </c>
      <c r="H1009" s="159"/>
      <c r="I1009" s="157">
        <f t="shared" si="845"/>
        <v>0</v>
      </c>
      <c r="J1009" s="159"/>
      <c r="K1009" s="157">
        <f t="shared" si="846"/>
        <v>0</v>
      </c>
      <c r="L1009" s="159">
        <f t="shared" si="788"/>
        <v>25000</v>
      </c>
    </row>
    <row r="1010" spans="1:12" s="151" customFormat="1" ht="15.75" hidden="1">
      <c r="A1010" s="208" t="s">
        <v>688</v>
      </c>
      <c r="B1010" s="153" t="s">
        <v>603</v>
      </c>
      <c r="C1010" s="153">
        <v>11</v>
      </c>
      <c r="D1010" s="171" t="s">
        <v>23</v>
      </c>
      <c r="E1010" s="173">
        <v>3213</v>
      </c>
      <c r="F1010" s="156" t="s">
        <v>112</v>
      </c>
      <c r="G1010" s="159">
        <v>1000</v>
      </c>
      <c r="H1010" s="159"/>
      <c r="I1010" s="157">
        <f t="shared" si="845"/>
        <v>0</v>
      </c>
      <c r="J1010" s="159"/>
      <c r="K1010" s="157">
        <f t="shared" si="846"/>
        <v>0</v>
      </c>
      <c r="L1010" s="159">
        <f t="shared" si="788"/>
        <v>1000</v>
      </c>
    </row>
    <row r="1011" spans="1:12" s="151" customFormat="1" ht="15.75" hidden="1">
      <c r="A1011" s="208" t="s">
        <v>688</v>
      </c>
      <c r="B1011" s="215" t="s">
        <v>603</v>
      </c>
      <c r="C1011" s="215">
        <v>11</v>
      </c>
      <c r="D1011" s="226" t="s">
        <v>23</v>
      </c>
      <c r="E1011" s="225">
        <v>322</v>
      </c>
      <c r="F1011" s="218"/>
      <c r="G1011" s="219">
        <f t="shared" ref="G1011" si="847">SUM(G1012:G1016)</f>
        <v>129000</v>
      </c>
      <c r="H1011" s="219">
        <f t="shared" ref="H1011:J1011" si="848">SUM(H1012:H1016)</f>
        <v>0</v>
      </c>
      <c r="I1011" s="219">
        <f t="shared" ref="I1011" si="849">SUM(I1012:I1016)</f>
        <v>0</v>
      </c>
      <c r="J1011" s="219">
        <f t="shared" si="848"/>
        <v>0</v>
      </c>
      <c r="K1011" s="219">
        <f t="shared" ref="K1011" si="850">SUM(K1012:K1016)</f>
        <v>0</v>
      </c>
      <c r="L1011" s="219">
        <f t="shared" si="788"/>
        <v>129000</v>
      </c>
    </row>
    <row r="1012" spans="1:12" s="151" customFormat="1" ht="15.75" hidden="1">
      <c r="A1012" s="208" t="s">
        <v>688</v>
      </c>
      <c r="B1012" s="153" t="s">
        <v>603</v>
      </c>
      <c r="C1012" s="153">
        <v>11</v>
      </c>
      <c r="D1012" s="171" t="s">
        <v>23</v>
      </c>
      <c r="E1012" s="173">
        <v>3221</v>
      </c>
      <c r="F1012" s="156" t="s">
        <v>146</v>
      </c>
      <c r="G1012" s="159">
        <v>40000</v>
      </c>
      <c r="H1012" s="159"/>
      <c r="I1012" s="157">
        <f t="shared" ref="I1012:I1016" si="851">H1012</f>
        <v>0</v>
      </c>
      <c r="J1012" s="159"/>
      <c r="K1012" s="157">
        <f t="shared" ref="K1012:K1016" si="852">J1012</f>
        <v>0</v>
      </c>
      <c r="L1012" s="159">
        <f t="shared" si="788"/>
        <v>40000</v>
      </c>
    </row>
    <row r="1013" spans="1:12" s="151" customFormat="1" ht="15.75" hidden="1">
      <c r="A1013" s="208" t="s">
        <v>688</v>
      </c>
      <c r="B1013" s="153" t="s">
        <v>603</v>
      </c>
      <c r="C1013" s="153">
        <v>11</v>
      </c>
      <c r="D1013" s="171" t="s">
        <v>23</v>
      </c>
      <c r="E1013" s="173">
        <v>3223</v>
      </c>
      <c r="F1013" s="156" t="s">
        <v>115</v>
      </c>
      <c r="G1013" s="159">
        <v>80000</v>
      </c>
      <c r="H1013" s="159"/>
      <c r="I1013" s="157">
        <f t="shared" si="851"/>
        <v>0</v>
      </c>
      <c r="J1013" s="159"/>
      <c r="K1013" s="157">
        <f t="shared" si="852"/>
        <v>0</v>
      </c>
      <c r="L1013" s="159">
        <f t="shared" si="788"/>
        <v>80000</v>
      </c>
    </row>
    <row r="1014" spans="1:12" s="151" customFormat="1" ht="30" hidden="1">
      <c r="A1014" s="208" t="s">
        <v>688</v>
      </c>
      <c r="B1014" s="153" t="s">
        <v>603</v>
      </c>
      <c r="C1014" s="153">
        <v>11</v>
      </c>
      <c r="D1014" s="171" t="s">
        <v>23</v>
      </c>
      <c r="E1014" s="173">
        <v>3224</v>
      </c>
      <c r="F1014" s="156" t="s">
        <v>144</v>
      </c>
      <c r="G1014" s="159">
        <v>1000</v>
      </c>
      <c r="H1014" s="159"/>
      <c r="I1014" s="157">
        <f t="shared" si="851"/>
        <v>0</v>
      </c>
      <c r="J1014" s="159"/>
      <c r="K1014" s="157">
        <f t="shared" si="852"/>
        <v>0</v>
      </c>
      <c r="L1014" s="159">
        <f t="shared" si="788"/>
        <v>1000</v>
      </c>
    </row>
    <row r="1015" spans="1:12" s="151" customFormat="1" ht="15.75" hidden="1">
      <c r="A1015" s="208" t="s">
        <v>688</v>
      </c>
      <c r="B1015" s="153" t="s">
        <v>603</v>
      </c>
      <c r="C1015" s="153">
        <v>11</v>
      </c>
      <c r="D1015" s="171" t="s">
        <v>23</v>
      </c>
      <c r="E1015" s="173">
        <v>3225</v>
      </c>
      <c r="F1015" s="156" t="s">
        <v>151</v>
      </c>
      <c r="G1015" s="159">
        <v>5000</v>
      </c>
      <c r="H1015" s="159"/>
      <c r="I1015" s="157">
        <f t="shared" si="851"/>
        <v>0</v>
      </c>
      <c r="J1015" s="159"/>
      <c r="K1015" s="157">
        <f t="shared" si="852"/>
        <v>0</v>
      </c>
      <c r="L1015" s="159">
        <f t="shared" si="788"/>
        <v>5000</v>
      </c>
    </row>
    <row r="1016" spans="1:12" s="151" customFormat="1" ht="15.75" hidden="1">
      <c r="A1016" s="208" t="s">
        <v>688</v>
      </c>
      <c r="B1016" s="153" t="s">
        <v>603</v>
      </c>
      <c r="C1016" s="153">
        <v>11</v>
      </c>
      <c r="D1016" s="171" t="s">
        <v>23</v>
      </c>
      <c r="E1016" s="173">
        <v>3227</v>
      </c>
      <c r="F1016" s="156" t="s">
        <v>235</v>
      </c>
      <c r="G1016" s="159">
        <v>3000</v>
      </c>
      <c r="H1016" s="159"/>
      <c r="I1016" s="157">
        <f t="shared" si="851"/>
        <v>0</v>
      </c>
      <c r="J1016" s="159"/>
      <c r="K1016" s="157">
        <f t="shared" si="852"/>
        <v>0</v>
      </c>
      <c r="L1016" s="159">
        <f t="shared" si="788"/>
        <v>3000</v>
      </c>
    </row>
    <row r="1017" spans="1:12" s="151" customFormat="1" ht="15.75" hidden="1">
      <c r="A1017" s="208" t="s">
        <v>688</v>
      </c>
      <c r="B1017" s="215" t="s">
        <v>603</v>
      </c>
      <c r="C1017" s="215">
        <v>11</v>
      </c>
      <c r="D1017" s="226" t="s">
        <v>23</v>
      </c>
      <c r="E1017" s="225">
        <v>323</v>
      </c>
      <c r="F1017" s="218"/>
      <c r="G1017" s="219">
        <f t="shared" ref="G1017" si="853">SUM(G1018:G1025)</f>
        <v>775000</v>
      </c>
      <c r="H1017" s="219">
        <f t="shared" ref="H1017:J1017" si="854">SUM(H1018:H1025)</f>
        <v>0</v>
      </c>
      <c r="I1017" s="219">
        <f t="shared" ref="I1017" si="855">SUM(I1018:I1025)</f>
        <v>0</v>
      </c>
      <c r="J1017" s="219">
        <f t="shared" si="854"/>
        <v>0</v>
      </c>
      <c r="K1017" s="219">
        <f t="shared" ref="K1017" si="856">SUM(K1018:K1025)</f>
        <v>0</v>
      </c>
      <c r="L1017" s="219">
        <f t="shared" si="788"/>
        <v>775000</v>
      </c>
    </row>
    <row r="1018" spans="1:12" s="151" customFormat="1" ht="15.75" hidden="1">
      <c r="A1018" s="208" t="s">
        <v>688</v>
      </c>
      <c r="B1018" s="153" t="s">
        <v>603</v>
      </c>
      <c r="C1018" s="153">
        <v>11</v>
      </c>
      <c r="D1018" s="171" t="s">
        <v>23</v>
      </c>
      <c r="E1018" s="173">
        <v>3231</v>
      </c>
      <c r="F1018" s="156" t="s">
        <v>117</v>
      </c>
      <c r="G1018" s="159">
        <v>50000</v>
      </c>
      <c r="H1018" s="159"/>
      <c r="I1018" s="157">
        <f t="shared" ref="I1018:I1025" si="857">H1018</f>
        <v>0</v>
      </c>
      <c r="J1018" s="159"/>
      <c r="K1018" s="157">
        <f t="shared" ref="K1018:K1025" si="858">J1018</f>
        <v>0</v>
      </c>
      <c r="L1018" s="159">
        <f t="shared" si="788"/>
        <v>50000</v>
      </c>
    </row>
    <row r="1019" spans="1:12" s="151" customFormat="1" ht="15.75" hidden="1">
      <c r="A1019" s="208" t="s">
        <v>688</v>
      </c>
      <c r="B1019" s="153" t="s">
        <v>603</v>
      </c>
      <c r="C1019" s="153">
        <v>11</v>
      </c>
      <c r="D1019" s="171" t="s">
        <v>23</v>
      </c>
      <c r="E1019" s="173">
        <v>3232</v>
      </c>
      <c r="F1019" s="156" t="s">
        <v>118</v>
      </c>
      <c r="G1019" s="159">
        <v>120000</v>
      </c>
      <c r="H1019" s="159"/>
      <c r="I1019" s="157">
        <f t="shared" si="857"/>
        <v>0</v>
      </c>
      <c r="J1019" s="159"/>
      <c r="K1019" s="157">
        <f t="shared" si="858"/>
        <v>0</v>
      </c>
      <c r="L1019" s="159">
        <f t="shared" si="788"/>
        <v>120000</v>
      </c>
    </row>
    <row r="1020" spans="1:12" s="151" customFormat="1" ht="15.75" hidden="1">
      <c r="A1020" s="208" t="s">
        <v>688</v>
      </c>
      <c r="B1020" s="153" t="s">
        <v>603</v>
      </c>
      <c r="C1020" s="153">
        <v>11</v>
      </c>
      <c r="D1020" s="171" t="s">
        <v>23</v>
      </c>
      <c r="E1020" s="173">
        <v>3233</v>
      </c>
      <c r="F1020" s="156" t="s">
        <v>119</v>
      </c>
      <c r="G1020" s="159">
        <v>10000</v>
      </c>
      <c r="H1020" s="159"/>
      <c r="I1020" s="157">
        <f t="shared" si="857"/>
        <v>0</v>
      </c>
      <c r="J1020" s="159"/>
      <c r="K1020" s="157">
        <f t="shared" si="858"/>
        <v>0</v>
      </c>
      <c r="L1020" s="159">
        <f t="shared" si="788"/>
        <v>10000</v>
      </c>
    </row>
    <row r="1021" spans="1:12" s="151" customFormat="1" ht="15.75" hidden="1">
      <c r="A1021" s="208" t="s">
        <v>688</v>
      </c>
      <c r="B1021" s="153" t="s">
        <v>603</v>
      </c>
      <c r="C1021" s="153">
        <v>11</v>
      </c>
      <c r="D1021" s="171" t="s">
        <v>23</v>
      </c>
      <c r="E1021" s="173">
        <v>3234</v>
      </c>
      <c r="F1021" s="156" t="s">
        <v>120</v>
      </c>
      <c r="G1021" s="159">
        <v>50000</v>
      </c>
      <c r="H1021" s="159"/>
      <c r="I1021" s="157">
        <f t="shared" si="857"/>
        <v>0</v>
      </c>
      <c r="J1021" s="159"/>
      <c r="K1021" s="157">
        <f t="shared" si="858"/>
        <v>0</v>
      </c>
      <c r="L1021" s="159">
        <f t="shared" si="788"/>
        <v>50000</v>
      </c>
    </row>
    <row r="1022" spans="1:12" s="151" customFormat="1" ht="15.75" hidden="1">
      <c r="A1022" s="208" t="s">
        <v>688</v>
      </c>
      <c r="B1022" s="153" t="s">
        <v>603</v>
      </c>
      <c r="C1022" s="153">
        <v>11</v>
      </c>
      <c r="D1022" s="171" t="s">
        <v>23</v>
      </c>
      <c r="E1022" s="173">
        <v>3235</v>
      </c>
      <c r="F1022" s="156" t="s">
        <v>42</v>
      </c>
      <c r="G1022" s="159">
        <v>220000</v>
      </c>
      <c r="H1022" s="159"/>
      <c r="I1022" s="157">
        <f t="shared" si="857"/>
        <v>0</v>
      </c>
      <c r="J1022" s="159"/>
      <c r="K1022" s="157">
        <f t="shared" si="858"/>
        <v>0</v>
      </c>
      <c r="L1022" s="159">
        <f t="shared" si="788"/>
        <v>220000</v>
      </c>
    </row>
    <row r="1023" spans="1:12" s="151" customFormat="1" ht="15.75" hidden="1">
      <c r="A1023" s="208" t="s">
        <v>688</v>
      </c>
      <c r="B1023" s="153" t="s">
        <v>603</v>
      </c>
      <c r="C1023" s="153">
        <v>11</v>
      </c>
      <c r="D1023" s="171" t="s">
        <v>23</v>
      </c>
      <c r="E1023" s="173">
        <v>3237</v>
      </c>
      <c r="F1023" s="156" t="s">
        <v>36</v>
      </c>
      <c r="G1023" s="159">
        <v>55000</v>
      </c>
      <c r="H1023" s="159"/>
      <c r="I1023" s="157">
        <f t="shared" si="857"/>
        <v>0</v>
      </c>
      <c r="J1023" s="159"/>
      <c r="K1023" s="157">
        <f t="shared" si="858"/>
        <v>0</v>
      </c>
      <c r="L1023" s="159">
        <f t="shared" si="788"/>
        <v>55000</v>
      </c>
    </row>
    <row r="1024" spans="1:12" s="151" customFormat="1" ht="15.75" hidden="1">
      <c r="A1024" s="208" t="s">
        <v>688</v>
      </c>
      <c r="B1024" s="153" t="s">
        <v>603</v>
      </c>
      <c r="C1024" s="153">
        <v>11</v>
      </c>
      <c r="D1024" s="171" t="s">
        <v>23</v>
      </c>
      <c r="E1024" s="173">
        <v>3238</v>
      </c>
      <c r="F1024" s="156" t="s">
        <v>122</v>
      </c>
      <c r="G1024" s="159">
        <v>50000</v>
      </c>
      <c r="H1024" s="159"/>
      <c r="I1024" s="157">
        <f t="shared" si="857"/>
        <v>0</v>
      </c>
      <c r="J1024" s="159"/>
      <c r="K1024" s="157">
        <f t="shared" si="858"/>
        <v>0</v>
      </c>
      <c r="L1024" s="159">
        <f t="shared" si="788"/>
        <v>50000</v>
      </c>
    </row>
    <row r="1025" spans="1:12" s="151" customFormat="1" ht="15.75" hidden="1">
      <c r="A1025" s="208" t="s">
        <v>688</v>
      </c>
      <c r="B1025" s="153" t="s">
        <v>603</v>
      </c>
      <c r="C1025" s="153">
        <v>11</v>
      </c>
      <c r="D1025" s="171" t="s">
        <v>23</v>
      </c>
      <c r="E1025" s="173">
        <v>3239</v>
      </c>
      <c r="F1025" s="156" t="s">
        <v>41</v>
      </c>
      <c r="G1025" s="159">
        <v>220000</v>
      </c>
      <c r="H1025" s="159"/>
      <c r="I1025" s="157">
        <f t="shared" si="857"/>
        <v>0</v>
      </c>
      <c r="J1025" s="159"/>
      <c r="K1025" s="157">
        <f t="shared" si="858"/>
        <v>0</v>
      </c>
      <c r="L1025" s="159">
        <f t="shared" si="788"/>
        <v>220000</v>
      </c>
    </row>
    <row r="1026" spans="1:12" s="151" customFormat="1" ht="15.75" hidden="1">
      <c r="A1026" s="208" t="s">
        <v>688</v>
      </c>
      <c r="B1026" s="215" t="s">
        <v>603</v>
      </c>
      <c r="C1026" s="215">
        <v>11</v>
      </c>
      <c r="D1026" s="226" t="s">
        <v>23</v>
      </c>
      <c r="E1026" s="225">
        <v>329</v>
      </c>
      <c r="F1026" s="218"/>
      <c r="G1026" s="219">
        <f t="shared" ref="G1026" si="859">SUM(G1027:G1031)</f>
        <v>160000</v>
      </c>
      <c r="H1026" s="219">
        <f t="shared" ref="H1026:J1026" si="860">SUM(H1027:H1031)</f>
        <v>0</v>
      </c>
      <c r="I1026" s="219">
        <f t="shared" ref="I1026" si="861">SUM(I1027:I1031)</f>
        <v>0</v>
      </c>
      <c r="J1026" s="219">
        <f t="shared" si="860"/>
        <v>0</v>
      </c>
      <c r="K1026" s="219">
        <f t="shared" ref="K1026" si="862">SUM(K1027:K1031)</f>
        <v>0</v>
      </c>
      <c r="L1026" s="219">
        <f t="shared" si="788"/>
        <v>160000</v>
      </c>
    </row>
    <row r="1027" spans="1:12" ht="30" hidden="1">
      <c r="A1027" s="208" t="s">
        <v>688</v>
      </c>
      <c r="B1027" s="153" t="s">
        <v>603</v>
      </c>
      <c r="C1027" s="153">
        <v>11</v>
      </c>
      <c r="D1027" s="171" t="s">
        <v>23</v>
      </c>
      <c r="E1027" s="173">
        <v>3291</v>
      </c>
      <c r="F1027" s="156" t="s">
        <v>109</v>
      </c>
      <c r="G1027" s="159">
        <v>150000</v>
      </c>
      <c r="H1027" s="159"/>
      <c r="I1027" s="157">
        <f t="shared" ref="I1027:I1031" si="863">H1027</f>
        <v>0</v>
      </c>
      <c r="J1027" s="159"/>
      <c r="K1027" s="157">
        <f t="shared" ref="K1027:K1031" si="864">J1027</f>
        <v>0</v>
      </c>
      <c r="L1027" s="159">
        <f t="shared" ref="L1027:L1090" si="865">G1027-H1027+J1027</f>
        <v>150000</v>
      </c>
    </row>
    <row r="1028" spans="1:12" s="151" customFormat="1" ht="15.75" hidden="1">
      <c r="A1028" s="208" t="s">
        <v>688</v>
      </c>
      <c r="B1028" s="153" t="s">
        <v>603</v>
      </c>
      <c r="C1028" s="153">
        <v>11</v>
      </c>
      <c r="D1028" s="171" t="s">
        <v>23</v>
      </c>
      <c r="E1028" s="173">
        <v>3292</v>
      </c>
      <c r="F1028" s="156" t="s">
        <v>123</v>
      </c>
      <c r="G1028" s="159">
        <v>3000</v>
      </c>
      <c r="H1028" s="159"/>
      <c r="I1028" s="157">
        <f t="shared" si="863"/>
        <v>0</v>
      </c>
      <c r="J1028" s="159"/>
      <c r="K1028" s="157">
        <f t="shared" si="864"/>
        <v>0</v>
      </c>
      <c r="L1028" s="159">
        <f t="shared" si="865"/>
        <v>3000</v>
      </c>
    </row>
    <row r="1029" spans="1:12" s="151" customFormat="1" ht="15.75" hidden="1">
      <c r="A1029" s="208" t="s">
        <v>688</v>
      </c>
      <c r="B1029" s="153" t="s">
        <v>603</v>
      </c>
      <c r="C1029" s="153">
        <v>11</v>
      </c>
      <c r="D1029" s="171" t="s">
        <v>23</v>
      </c>
      <c r="E1029" s="173">
        <v>3293</v>
      </c>
      <c r="F1029" s="156" t="s">
        <v>124</v>
      </c>
      <c r="G1029" s="159">
        <v>3000</v>
      </c>
      <c r="H1029" s="159"/>
      <c r="I1029" s="157">
        <f t="shared" si="863"/>
        <v>0</v>
      </c>
      <c r="J1029" s="159"/>
      <c r="K1029" s="157">
        <f t="shared" si="864"/>
        <v>0</v>
      </c>
      <c r="L1029" s="159">
        <f t="shared" si="865"/>
        <v>3000</v>
      </c>
    </row>
    <row r="1030" spans="1:12" s="151" customFormat="1" ht="15.75" hidden="1">
      <c r="A1030" s="208" t="s">
        <v>688</v>
      </c>
      <c r="B1030" s="153" t="s">
        <v>603</v>
      </c>
      <c r="C1030" s="153">
        <v>11</v>
      </c>
      <c r="D1030" s="171" t="s">
        <v>23</v>
      </c>
      <c r="E1030" s="173">
        <v>3294</v>
      </c>
      <c r="F1030" s="156" t="s">
        <v>620</v>
      </c>
      <c r="G1030" s="159">
        <v>1000</v>
      </c>
      <c r="H1030" s="159"/>
      <c r="I1030" s="157">
        <f t="shared" si="863"/>
        <v>0</v>
      </c>
      <c r="J1030" s="159"/>
      <c r="K1030" s="157">
        <f t="shared" si="864"/>
        <v>0</v>
      </c>
      <c r="L1030" s="159">
        <f t="shared" si="865"/>
        <v>1000</v>
      </c>
    </row>
    <row r="1031" spans="1:12" s="151" customFormat="1" ht="15.75" hidden="1">
      <c r="A1031" s="208" t="s">
        <v>688</v>
      </c>
      <c r="B1031" s="153" t="s">
        <v>603</v>
      </c>
      <c r="C1031" s="153">
        <v>11</v>
      </c>
      <c r="D1031" s="171" t="s">
        <v>23</v>
      </c>
      <c r="E1031" s="173">
        <v>3295</v>
      </c>
      <c r="F1031" s="156" t="s">
        <v>237</v>
      </c>
      <c r="G1031" s="159">
        <v>3000</v>
      </c>
      <c r="H1031" s="159"/>
      <c r="I1031" s="157">
        <f t="shared" si="863"/>
        <v>0</v>
      </c>
      <c r="J1031" s="159"/>
      <c r="K1031" s="157">
        <f t="shared" si="864"/>
        <v>0</v>
      </c>
      <c r="L1031" s="159">
        <f t="shared" si="865"/>
        <v>3000</v>
      </c>
    </row>
    <row r="1032" spans="1:12" s="151" customFormat="1" ht="15.75" hidden="1">
      <c r="A1032" s="208" t="s">
        <v>688</v>
      </c>
      <c r="B1032" s="215" t="s">
        <v>603</v>
      </c>
      <c r="C1032" s="215">
        <v>11</v>
      </c>
      <c r="D1032" s="226" t="s">
        <v>23</v>
      </c>
      <c r="E1032" s="225">
        <v>343</v>
      </c>
      <c r="F1032" s="218"/>
      <c r="G1032" s="219">
        <f t="shared" ref="G1032" si="866">SUM(G1033:G1034)</f>
        <v>2000</v>
      </c>
      <c r="H1032" s="219">
        <f t="shared" ref="H1032:J1032" si="867">SUM(H1033:H1034)</f>
        <v>0</v>
      </c>
      <c r="I1032" s="219">
        <f t="shared" ref="I1032" si="868">SUM(I1033:I1034)</f>
        <v>0</v>
      </c>
      <c r="J1032" s="219">
        <f t="shared" si="867"/>
        <v>0</v>
      </c>
      <c r="K1032" s="219">
        <f t="shared" ref="K1032" si="869">SUM(K1033:K1034)</f>
        <v>0</v>
      </c>
      <c r="L1032" s="219">
        <f t="shared" si="865"/>
        <v>2000</v>
      </c>
    </row>
    <row r="1033" spans="1:12" s="151" customFormat="1" ht="15.75" hidden="1">
      <c r="A1033" s="208" t="s">
        <v>688</v>
      </c>
      <c r="B1033" s="153" t="s">
        <v>603</v>
      </c>
      <c r="C1033" s="153">
        <v>11</v>
      </c>
      <c r="D1033" s="171" t="s">
        <v>23</v>
      </c>
      <c r="E1033" s="173">
        <v>3431</v>
      </c>
      <c r="F1033" s="156" t="s">
        <v>153</v>
      </c>
      <c r="G1033" s="161">
        <v>1000</v>
      </c>
      <c r="H1033" s="161"/>
      <c r="I1033" s="157">
        <f t="shared" ref="I1033:I1034" si="870">H1033</f>
        <v>0</v>
      </c>
      <c r="J1033" s="161"/>
      <c r="K1033" s="157">
        <f t="shared" ref="K1033:K1034" si="871">J1033</f>
        <v>0</v>
      </c>
      <c r="L1033" s="161">
        <f t="shared" si="865"/>
        <v>1000</v>
      </c>
    </row>
    <row r="1034" spans="1:12" hidden="1">
      <c r="A1034" s="208" t="s">
        <v>688</v>
      </c>
      <c r="B1034" s="153" t="s">
        <v>603</v>
      </c>
      <c r="C1034" s="153">
        <v>11</v>
      </c>
      <c r="D1034" s="171" t="s">
        <v>23</v>
      </c>
      <c r="E1034" s="173">
        <v>3433</v>
      </c>
      <c r="F1034" s="156" t="s">
        <v>126</v>
      </c>
      <c r="G1034" s="161">
        <v>1000</v>
      </c>
      <c r="H1034" s="161"/>
      <c r="I1034" s="157">
        <f t="shared" si="870"/>
        <v>0</v>
      </c>
      <c r="J1034" s="161"/>
      <c r="K1034" s="157">
        <f t="shared" si="871"/>
        <v>0</v>
      </c>
      <c r="L1034" s="161">
        <f t="shared" si="865"/>
        <v>1000</v>
      </c>
    </row>
    <row r="1035" spans="1:12" s="151" customFormat="1" ht="15.75" hidden="1">
      <c r="A1035" s="208" t="s">
        <v>688</v>
      </c>
      <c r="B1035" s="215" t="s">
        <v>603</v>
      </c>
      <c r="C1035" s="215">
        <v>11</v>
      </c>
      <c r="D1035" s="226" t="s">
        <v>23</v>
      </c>
      <c r="E1035" s="225">
        <v>372</v>
      </c>
      <c r="F1035" s="218"/>
      <c r="G1035" s="219">
        <f t="shared" ref="G1035" si="872">SUM(G1036)</f>
        <v>1000</v>
      </c>
      <c r="H1035" s="219">
        <f t="shared" ref="H1035:K1035" si="873">SUM(H1036)</f>
        <v>0</v>
      </c>
      <c r="I1035" s="219">
        <f t="shared" si="873"/>
        <v>0</v>
      </c>
      <c r="J1035" s="219">
        <f t="shared" si="873"/>
        <v>0</v>
      </c>
      <c r="K1035" s="219">
        <f t="shared" si="873"/>
        <v>0</v>
      </c>
      <c r="L1035" s="219">
        <f t="shared" si="865"/>
        <v>1000</v>
      </c>
    </row>
    <row r="1036" spans="1:12" hidden="1">
      <c r="A1036" s="208" t="s">
        <v>688</v>
      </c>
      <c r="B1036" s="153" t="s">
        <v>603</v>
      </c>
      <c r="C1036" s="153">
        <v>11</v>
      </c>
      <c r="D1036" s="171" t="s">
        <v>23</v>
      </c>
      <c r="E1036" s="173">
        <v>3721</v>
      </c>
      <c r="F1036" s="156" t="s">
        <v>149</v>
      </c>
      <c r="G1036" s="161">
        <v>1000</v>
      </c>
      <c r="H1036" s="161"/>
      <c r="I1036" s="157">
        <f>H1036</f>
        <v>0</v>
      </c>
      <c r="J1036" s="161"/>
      <c r="K1036" s="157">
        <f>J1036</f>
        <v>0</v>
      </c>
      <c r="L1036" s="161">
        <f t="shared" si="865"/>
        <v>1000</v>
      </c>
    </row>
    <row r="1037" spans="1:12" s="151" customFormat="1" ht="15.75" hidden="1">
      <c r="A1037" s="208" t="s">
        <v>688</v>
      </c>
      <c r="B1037" s="215" t="s">
        <v>603</v>
      </c>
      <c r="C1037" s="215">
        <v>11</v>
      </c>
      <c r="D1037" s="226" t="s">
        <v>23</v>
      </c>
      <c r="E1037" s="225">
        <v>412</v>
      </c>
      <c r="F1037" s="218"/>
      <c r="G1037" s="219">
        <f t="shared" ref="G1037" si="874">SUM(G1038)</f>
        <v>3000</v>
      </c>
      <c r="H1037" s="219">
        <f t="shared" ref="H1037:K1037" si="875">SUM(H1038)</f>
        <v>0</v>
      </c>
      <c r="I1037" s="219">
        <f t="shared" si="875"/>
        <v>0</v>
      </c>
      <c r="J1037" s="219">
        <f t="shared" si="875"/>
        <v>0</v>
      </c>
      <c r="K1037" s="219">
        <f t="shared" si="875"/>
        <v>0</v>
      </c>
      <c r="L1037" s="219">
        <f t="shared" si="865"/>
        <v>3000</v>
      </c>
    </row>
    <row r="1038" spans="1:12" hidden="1">
      <c r="A1038" s="208" t="s">
        <v>688</v>
      </c>
      <c r="B1038" s="153" t="s">
        <v>603</v>
      </c>
      <c r="C1038" s="153">
        <v>11</v>
      </c>
      <c r="D1038" s="171" t="s">
        <v>23</v>
      </c>
      <c r="E1038" s="173">
        <v>4123</v>
      </c>
      <c r="F1038" s="156" t="s">
        <v>212</v>
      </c>
      <c r="G1038" s="161">
        <v>3000</v>
      </c>
      <c r="H1038" s="161"/>
      <c r="I1038" s="157">
        <f>H1038</f>
        <v>0</v>
      </c>
      <c r="J1038" s="161"/>
      <c r="K1038" s="157">
        <f>J1038</f>
        <v>0</v>
      </c>
      <c r="L1038" s="161">
        <f t="shared" si="865"/>
        <v>3000</v>
      </c>
    </row>
    <row r="1039" spans="1:12" s="151" customFormat="1" ht="15.75" hidden="1">
      <c r="A1039" s="208" t="s">
        <v>688</v>
      </c>
      <c r="B1039" s="215" t="s">
        <v>603</v>
      </c>
      <c r="C1039" s="215">
        <v>11</v>
      </c>
      <c r="D1039" s="226" t="s">
        <v>23</v>
      </c>
      <c r="E1039" s="225">
        <v>422</v>
      </c>
      <c r="F1039" s="218"/>
      <c r="G1039" s="219">
        <f t="shared" ref="G1039" si="876">SUM(G1040:G1043)</f>
        <v>8000</v>
      </c>
      <c r="H1039" s="219">
        <f t="shared" ref="H1039:J1039" si="877">SUM(H1040:H1043)</f>
        <v>0</v>
      </c>
      <c r="I1039" s="219">
        <f t="shared" ref="I1039" si="878">SUM(I1040:I1043)</f>
        <v>0</v>
      </c>
      <c r="J1039" s="219">
        <f t="shared" si="877"/>
        <v>0</v>
      </c>
      <c r="K1039" s="219">
        <f t="shared" ref="K1039" si="879">SUM(K1040:K1043)</f>
        <v>0</v>
      </c>
      <c r="L1039" s="219">
        <f t="shared" si="865"/>
        <v>8000</v>
      </c>
    </row>
    <row r="1040" spans="1:12" hidden="1">
      <c r="A1040" s="208" t="s">
        <v>688</v>
      </c>
      <c r="B1040" s="153" t="s">
        <v>603</v>
      </c>
      <c r="C1040" s="153">
        <v>11</v>
      </c>
      <c r="D1040" s="171" t="s">
        <v>23</v>
      </c>
      <c r="E1040" s="173">
        <v>4221</v>
      </c>
      <c r="F1040" s="156" t="s">
        <v>129</v>
      </c>
      <c r="G1040" s="159">
        <v>5000</v>
      </c>
      <c r="H1040" s="159"/>
      <c r="I1040" s="157">
        <f t="shared" ref="I1040:I1043" si="880">H1040</f>
        <v>0</v>
      </c>
      <c r="J1040" s="159"/>
      <c r="K1040" s="157">
        <f t="shared" ref="K1040:K1043" si="881">J1040</f>
        <v>0</v>
      </c>
      <c r="L1040" s="159">
        <f t="shared" si="865"/>
        <v>5000</v>
      </c>
    </row>
    <row r="1041" spans="1:12" hidden="1">
      <c r="A1041" s="208" t="s">
        <v>688</v>
      </c>
      <c r="B1041" s="153" t="s">
        <v>603</v>
      </c>
      <c r="C1041" s="153">
        <v>11</v>
      </c>
      <c r="D1041" s="171" t="s">
        <v>23</v>
      </c>
      <c r="E1041" s="173">
        <v>4222</v>
      </c>
      <c r="F1041" s="156" t="s">
        <v>130</v>
      </c>
      <c r="G1041" s="159">
        <v>1000</v>
      </c>
      <c r="H1041" s="159"/>
      <c r="I1041" s="157">
        <f t="shared" si="880"/>
        <v>0</v>
      </c>
      <c r="J1041" s="159"/>
      <c r="K1041" s="157">
        <f t="shared" si="881"/>
        <v>0</v>
      </c>
      <c r="L1041" s="159">
        <f t="shared" si="865"/>
        <v>1000</v>
      </c>
    </row>
    <row r="1042" spans="1:12" hidden="1">
      <c r="A1042" s="208" t="s">
        <v>688</v>
      </c>
      <c r="B1042" s="153" t="s">
        <v>603</v>
      </c>
      <c r="C1042" s="153">
        <v>11</v>
      </c>
      <c r="D1042" s="171" t="s">
        <v>23</v>
      </c>
      <c r="E1042" s="173">
        <v>4223</v>
      </c>
      <c r="F1042" s="156" t="s">
        <v>131</v>
      </c>
      <c r="G1042" s="159">
        <v>1000</v>
      </c>
      <c r="H1042" s="159"/>
      <c r="I1042" s="157">
        <f t="shared" si="880"/>
        <v>0</v>
      </c>
      <c r="J1042" s="159"/>
      <c r="K1042" s="157">
        <f t="shared" si="881"/>
        <v>0</v>
      </c>
      <c r="L1042" s="159">
        <f t="shared" si="865"/>
        <v>1000</v>
      </c>
    </row>
    <row r="1043" spans="1:12" hidden="1">
      <c r="A1043" s="208" t="s">
        <v>688</v>
      </c>
      <c r="B1043" s="153" t="s">
        <v>603</v>
      </c>
      <c r="C1043" s="153">
        <v>11</v>
      </c>
      <c r="D1043" s="171" t="s">
        <v>23</v>
      </c>
      <c r="E1043" s="173">
        <v>4227</v>
      </c>
      <c r="F1043" s="156" t="s">
        <v>132</v>
      </c>
      <c r="G1043" s="159">
        <v>1000</v>
      </c>
      <c r="H1043" s="159"/>
      <c r="I1043" s="157">
        <f t="shared" si="880"/>
        <v>0</v>
      </c>
      <c r="J1043" s="159"/>
      <c r="K1043" s="157">
        <f t="shared" si="881"/>
        <v>0</v>
      </c>
      <c r="L1043" s="159">
        <f t="shared" si="865"/>
        <v>1000</v>
      </c>
    </row>
    <row r="1044" spans="1:12" s="151" customFormat="1" ht="15.75" hidden="1">
      <c r="A1044" s="208" t="s">
        <v>688</v>
      </c>
      <c r="B1044" s="215" t="s">
        <v>603</v>
      </c>
      <c r="C1044" s="215">
        <v>11</v>
      </c>
      <c r="D1044" s="226" t="s">
        <v>23</v>
      </c>
      <c r="E1044" s="225">
        <v>426</v>
      </c>
      <c r="F1044" s="218"/>
      <c r="G1044" s="219">
        <f t="shared" ref="G1044" si="882">SUM(G1045)</f>
        <v>1000</v>
      </c>
      <c r="H1044" s="219">
        <f t="shared" ref="H1044:K1044" si="883">SUM(H1045)</f>
        <v>0</v>
      </c>
      <c r="I1044" s="219">
        <f t="shared" si="883"/>
        <v>0</v>
      </c>
      <c r="J1044" s="219">
        <f t="shared" si="883"/>
        <v>0</v>
      </c>
      <c r="K1044" s="219">
        <f t="shared" si="883"/>
        <v>0</v>
      </c>
      <c r="L1044" s="219">
        <f t="shared" si="865"/>
        <v>1000</v>
      </c>
    </row>
    <row r="1045" spans="1:12" hidden="1">
      <c r="A1045" s="208" t="s">
        <v>688</v>
      </c>
      <c r="B1045" s="153" t="s">
        <v>603</v>
      </c>
      <c r="C1045" s="153">
        <v>11</v>
      </c>
      <c r="D1045" s="171" t="s">
        <v>23</v>
      </c>
      <c r="E1045" s="173">
        <v>4262</v>
      </c>
      <c r="F1045" s="156" t="s">
        <v>135</v>
      </c>
      <c r="G1045" s="161">
        <v>1000</v>
      </c>
      <c r="H1045" s="161"/>
      <c r="I1045" s="157">
        <f>H1045</f>
        <v>0</v>
      </c>
      <c r="J1045" s="161"/>
      <c r="K1045" s="157">
        <f>J1045</f>
        <v>0</v>
      </c>
      <c r="L1045" s="161">
        <f t="shared" si="865"/>
        <v>1000</v>
      </c>
    </row>
    <row r="1046" spans="1:12" s="151" customFormat="1" ht="15.75" hidden="1">
      <c r="A1046" s="208" t="s">
        <v>688</v>
      </c>
      <c r="B1046" s="215" t="s">
        <v>603</v>
      </c>
      <c r="C1046" s="215">
        <v>11</v>
      </c>
      <c r="D1046" s="226" t="s">
        <v>23</v>
      </c>
      <c r="E1046" s="225">
        <v>451</v>
      </c>
      <c r="F1046" s="218"/>
      <c r="G1046" s="219">
        <f t="shared" ref="G1046" si="884">SUM(G1047)</f>
        <v>1000</v>
      </c>
      <c r="H1046" s="219">
        <f t="shared" ref="H1046:K1046" si="885">SUM(H1047)</f>
        <v>0</v>
      </c>
      <c r="I1046" s="219">
        <f t="shared" si="885"/>
        <v>0</v>
      </c>
      <c r="J1046" s="219">
        <f t="shared" si="885"/>
        <v>0</v>
      </c>
      <c r="K1046" s="219">
        <f t="shared" si="885"/>
        <v>0</v>
      </c>
      <c r="L1046" s="219">
        <f t="shared" si="865"/>
        <v>1000</v>
      </c>
    </row>
    <row r="1047" spans="1:12" ht="30" hidden="1">
      <c r="A1047" s="208" t="s">
        <v>688</v>
      </c>
      <c r="B1047" s="153" t="s">
        <v>603</v>
      </c>
      <c r="C1047" s="153">
        <v>11</v>
      </c>
      <c r="D1047" s="171" t="s">
        <v>23</v>
      </c>
      <c r="E1047" s="173">
        <v>4511</v>
      </c>
      <c r="F1047" s="156" t="s">
        <v>136</v>
      </c>
      <c r="G1047" s="161">
        <v>1000</v>
      </c>
      <c r="H1047" s="161"/>
      <c r="I1047" s="157">
        <f>H1047</f>
        <v>0</v>
      </c>
      <c r="J1047" s="161"/>
      <c r="K1047" s="157">
        <f>J1047</f>
        <v>0</v>
      </c>
      <c r="L1047" s="161">
        <f t="shared" si="865"/>
        <v>1000</v>
      </c>
    </row>
    <row r="1048" spans="1:12" s="151" customFormat="1" ht="15.75" hidden="1">
      <c r="A1048" s="208" t="s">
        <v>688</v>
      </c>
      <c r="B1048" s="459" t="s">
        <v>602</v>
      </c>
      <c r="C1048" s="459"/>
      <c r="D1048" s="459"/>
      <c r="E1048" s="459"/>
      <c r="F1048" s="149" t="s">
        <v>35</v>
      </c>
      <c r="G1048" s="150">
        <f t="shared" ref="G1048" si="886">G1049+G1053</f>
        <v>93000</v>
      </c>
      <c r="H1048" s="150">
        <f t="shared" ref="H1048:J1048" si="887">H1049+H1053</f>
        <v>0</v>
      </c>
      <c r="I1048" s="150">
        <f t="shared" ref="I1048" si="888">I1049+I1053</f>
        <v>0</v>
      </c>
      <c r="J1048" s="150">
        <f t="shared" si="887"/>
        <v>0</v>
      </c>
      <c r="K1048" s="150">
        <f t="shared" ref="K1048" si="889">K1049+K1053</f>
        <v>0</v>
      </c>
      <c r="L1048" s="150">
        <f t="shared" si="865"/>
        <v>93000</v>
      </c>
    </row>
    <row r="1049" spans="1:12" s="151" customFormat="1" ht="15.75" hidden="1">
      <c r="A1049" s="208" t="s">
        <v>688</v>
      </c>
      <c r="B1049" s="198" t="s">
        <v>602</v>
      </c>
      <c r="C1049" s="215">
        <v>11</v>
      </c>
      <c r="D1049" s="226" t="s">
        <v>23</v>
      </c>
      <c r="E1049" s="225">
        <v>323</v>
      </c>
      <c r="F1049" s="218"/>
      <c r="G1049" s="219">
        <f t="shared" ref="G1049" si="890">SUM(G1050:G1052)</f>
        <v>77000</v>
      </c>
      <c r="H1049" s="219">
        <f t="shared" ref="H1049:J1049" si="891">SUM(H1050:H1052)</f>
        <v>0</v>
      </c>
      <c r="I1049" s="219">
        <f t="shared" ref="I1049" si="892">SUM(I1050:I1052)</f>
        <v>0</v>
      </c>
      <c r="J1049" s="219">
        <f t="shared" si="891"/>
        <v>0</v>
      </c>
      <c r="K1049" s="219">
        <f t="shared" ref="K1049" si="893">SUM(K1050:K1052)</f>
        <v>0</v>
      </c>
      <c r="L1049" s="219">
        <f t="shared" si="865"/>
        <v>77000</v>
      </c>
    </row>
    <row r="1050" spans="1:12" hidden="1">
      <c r="A1050" s="208" t="s">
        <v>688</v>
      </c>
      <c r="B1050" s="152" t="s">
        <v>602</v>
      </c>
      <c r="C1050" s="153">
        <v>11</v>
      </c>
      <c r="D1050" s="171" t="s">
        <v>23</v>
      </c>
      <c r="E1050" s="173">
        <v>3232</v>
      </c>
      <c r="F1050" s="156" t="s">
        <v>118</v>
      </c>
      <c r="G1050" s="159">
        <v>16000</v>
      </c>
      <c r="H1050" s="159"/>
      <c r="I1050" s="157">
        <f t="shared" ref="I1050:I1052" si="894">H1050</f>
        <v>0</v>
      </c>
      <c r="J1050" s="159"/>
      <c r="K1050" s="157">
        <f t="shared" ref="K1050:K1052" si="895">J1050</f>
        <v>0</v>
      </c>
      <c r="L1050" s="159">
        <f t="shared" si="865"/>
        <v>16000</v>
      </c>
    </row>
    <row r="1051" spans="1:12" hidden="1">
      <c r="A1051" s="208" t="s">
        <v>688</v>
      </c>
      <c r="B1051" s="152" t="s">
        <v>602</v>
      </c>
      <c r="C1051" s="153">
        <v>11</v>
      </c>
      <c r="D1051" s="171" t="s">
        <v>23</v>
      </c>
      <c r="E1051" s="173">
        <v>3235</v>
      </c>
      <c r="F1051" s="156" t="s">
        <v>42</v>
      </c>
      <c r="G1051" s="159">
        <v>58000</v>
      </c>
      <c r="H1051" s="159"/>
      <c r="I1051" s="157">
        <f t="shared" si="894"/>
        <v>0</v>
      </c>
      <c r="J1051" s="159"/>
      <c r="K1051" s="157">
        <f t="shared" si="895"/>
        <v>0</v>
      </c>
      <c r="L1051" s="159">
        <f t="shared" si="865"/>
        <v>58000</v>
      </c>
    </row>
    <row r="1052" spans="1:12" hidden="1">
      <c r="A1052" s="208" t="s">
        <v>688</v>
      </c>
      <c r="B1052" s="152" t="s">
        <v>602</v>
      </c>
      <c r="C1052" s="153">
        <v>11</v>
      </c>
      <c r="D1052" s="171" t="s">
        <v>23</v>
      </c>
      <c r="E1052" s="173">
        <v>3239</v>
      </c>
      <c r="F1052" s="156" t="s">
        <v>41</v>
      </c>
      <c r="G1052" s="159">
        <v>3000</v>
      </c>
      <c r="H1052" s="159"/>
      <c r="I1052" s="157">
        <f t="shared" si="894"/>
        <v>0</v>
      </c>
      <c r="J1052" s="159"/>
      <c r="K1052" s="157">
        <f t="shared" si="895"/>
        <v>0</v>
      </c>
      <c r="L1052" s="159">
        <f t="shared" si="865"/>
        <v>3000</v>
      </c>
    </row>
    <row r="1053" spans="1:12" s="151" customFormat="1" ht="15.75" hidden="1">
      <c r="A1053" s="208" t="s">
        <v>688</v>
      </c>
      <c r="B1053" s="198" t="s">
        <v>602</v>
      </c>
      <c r="C1053" s="215">
        <v>11</v>
      </c>
      <c r="D1053" s="226" t="s">
        <v>23</v>
      </c>
      <c r="E1053" s="225">
        <v>329</v>
      </c>
      <c r="F1053" s="218"/>
      <c r="G1053" s="219">
        <f t="shared" ref="G1053" si="896">SUM(G1054)</f>
        <v>16000</v>
      </c>
      <c r="H1053" s="219">
        <f t="shared" ref="H1053:K1053" si="897">SUM(H1054)</f>
        <v>0</v>
      </c>
      <c r="I1053" s="219">
        <f t="shared" si="897"/>
        <v>0</v>
      </c>
      <c r="J1053" s="219">
        <f t="shared" si="897"/>
        <v>0</v>
      </c>
      <c r="K1053" s="219">
        <f t="shared" si="897"/>
        <v>0</v>
      </c>
      <c r="L1053" s="219">
        <f t="shared" si="865"/>
        <v>16000</v>
      </c>
    </row>
    <row r="1054" spans="1:12" hidden="1">
      <c r="A1054" s="208" t="s">
        <v>688</v>
      </c>
      <c r="B1054" s="152" t="s">
        <v>602</v>
      </c>
      <c r="C1054" s="153">
        <v>11</v>
      </c>
      <c r="D1054" s="171" t="s">
        <v>23</v>
      </c>
      <c r="E1054" s="173">
        <v>3292</v>
      </c>
      <c r="F1054" s="156" t="s">
        <v>123</v>
      </c>
      <c r="G1054" s="161">
        <v>16000</v>
      </c>
      <c r="H1054" s="161"/>
      <c r="I1054" s="157">
        <f>H1054</f>
        <v>0</v>
      </c>
      <c r="J1054" s="161"/>
      <c r="K1054" s="157">
        <f>J1054</f>
        <v>0</v>
      </c>
      <c r="L1054" s="161">
        <f t="shared" si="865"/>
        <v>16000</v>
      </c>
    </row>
    <row r="1055" spans="1:12" ht="31.5" hidden="1">
      <c r="A1055" s="208" t="s">
        <v>689</v>
      </c>
      <c r="B1055" s="462" t="s">
        <v>666</v>
      </c>
      <c r="C1055" s="462"/>
      <c r="D1055" s="462"/>
      <c r="E1055" s="462"/>
      <c r="F1055" s="204" t="s">
        <v>667</v>
      </c>
      <c r="G1055" s="148">
        <f>G1056</f>
        <v>79193416</v>
      </c>
      <c r="H1055" s="148">
        <f>H1056</f>
        <v>9939416</v>
      </c>
      <c r="I1055" s="148">
        <f>I1056</f>
        <v>0</v>
      </c>
      <c r="J1055" s="148">
        <f>J1056</f>
        <v>2149000</v>
      </c>
      <c r="K1055" s="148">
        <f>K1056</f>
        <v>0</v>
      </c>
      <c r="L1055" s="148">
        <f t="shared" si="865"/>
        <v>71403000</v>
      </c>
    </row>
    <row r="1056" spans="1:12" ht="15.75" hidden="1">
      <c r="A1056" s="208" t="s">
        <v>689</v>
      </c>
      <c r="B1056" s="457" t="s">
        <v>668</v>
      </c>
      <c r="C1056" s="457"/>
      <c r="D1056" s="457"/>
      <c r="E1056" s="457"/>
      <c r="F1056" s="190" t="s">
        <v>85</v>
      </c>
      <c r="G1056" s="150">
        <f>G1068+G1072+G1074+G1077+G1081+G1088+G1098+G1100+G1108+G1112+G1114+G1116+G1119+G1121+G1125+G1128+G1057+G1059+G1062+G1064+G1066+G1130</f>
        <v>79193416</v>
      </c>
      <c r="H1056" s="150">
        <f>H1068+H1072+H1074+H1077+H1081+H1088+H1098+H1100+H1108+H1112+H1114+H1116+H1119+H1121+H1125+H1128+H1057+H1059+H1062+H1064+H1066+H1130</f>
        <v>9939416</v>
      </c>
      <c r="I1056" s="150">
        <f>I1068+I1072+I1074+I1077+I1081+I1088+I1098+I1100+I1108+I1112+I1114+I1116+I1119+I1121+I1125+I1128+I1057+I1059+I1062+I1064+I1066+I1130</f>
        <v>0</v>
      </c>
      <c r="J1056" s="150">
        <f>J1068+J1072+J1074+J1077+J1081+J1088+J1098+J1100+J1108+J1112+J1114+J1116+J1119+J1121+J1125+J1128+J1057+J1059+J1062+J1064+J1066+J1130</f>
        <v>2149000</v>
      </c>
      <c r="K1056" s="150">
        <f>K1068+K1072+K1074+K1077+K1081+K1088+K1098+K1100+K1108+K1112+K1114+K1116+K1119+K1121+K1125+K1128+K1057+K1059+K1062+K1064+K1066+K1130</f>
        <v>0</v>
      </c>
      <c r="L1056" s="150">
        <f t="shared" si="865"/>
        <v>71403000</v>
      </c>
    </row>
    <row r="1057" spans="1:12" s="160" customFormat="1" ht="15.75" hidden="1">
      <c r="A1057" s="208" t="s">
        <v>689</v>
      </c>
      <c r="B1057" s="221" t="s">
        <v>668</v>
      </c>
      <c r="C1057" s="220">
        <v>31</v>
      </c>
      <c r="D1057" s="228" t="s">
        <v>23</v>
      </c>
      <c r="E1057" s="231">
        <v>311</v>
      </c>
      <c r="F1057" s="234"/>
      <c r="G1057" s="219">
        <f>G1058</f>
        <v>0</v>
      </c>
      <c r="H1057" s="219">
        <f>H1058</f>
        <v>0</v>
      </c>
      <c r="I1057" s="219">
        <f>I1058</f>
        <v>0</v>
      </c>
      <c r="J1057" s="219">
        <f>J1058</f>
        <v>70000</v>
      </c>
      <c r="K1057" s="219">
        <f>K1058</f>
        <v>0</v>
      </c>
      <c r="L1057" s="219">
        <f t="shared" si="865"/>
        <v>70000</v>
      </c>
    </row>
    <row r="1058" spans="1:12" s="160" customFormat="1" hidden="1">
      <c r="A1058" s="208" t="s">
        <v>689</v>
      </c>
      <c r="B1058" s="163" t="s">
        <v>668</v>
      </c>
      <c r="C1058" s="162">
        <v>31</v>
      </c>
      <c r="D1058" s="175" t="s">
        <v>23</v>
      </c>
      <c r="E1058" s="179">
        <v>3111</v>
      </c>
      <c r="F1058" s="181" t="s">
        <v>19</v>
      </c>
      <c r="G1058" s="161">
        <v>0</v>
      </c>
      <c r="H1058" s="161"/>
      <c r="I1058" s="255"/>
      <c r="J1058" s="161">
        <v>70000</v>
      </c>
      <c r="K1058" s="255"/>
      <c r="L1058" s="161">
        <f t="shared" si="865"/>
        <v>70000</v>
      </c>
    </row>
    <row r="1059" spans="1:12" s="160" customFormat="1" ht="15.75" hidden="1">
      <c r="A1059" s="208" t="s">
        <v>689</v>
      </c>
      <c r="B1059" s="221" t="s">
        <v>668</v>
      </c>
      <c r="C1059" s="220">
        <v>31</v>
      </c>
      <c r="D1059" s="228" t="s">
        <v>23</v>
      </c>
      <c r="E1059" s="231">
        <v>313</v>
      </c>
      <c r="F1059" s="234"/>
      <c r="G1059" s="219">
        <f>G1060+G1061</f>
        <v>0</v>
      </c>
      <c r="H1059" s="219">
        <f>H1060+H1061</f>
        <v>0</v>
      </c>
      <c r="I1059" s="219">
        <f>I1060+I1061</f>
        <v>0</v>
      </c>
      <c r="J1059" s="219">
        <f>J1060+J1061</f>
        <v>19000</v>
      </c>
      <c r="K1059" s="219">
        <f>K1060+K1061</f>
        <v>0</v>
      </c>
      <c r="L1059" s="219">
        <f t="shared" si="865"/>
        <v>19000</v>
      </c>
    </row>
    <row r="1060" spans="1:12" s="160" customFormat="1" ht="30" hidden="1">
      <c r="A1060" s="208" t="s">
        <v>689</v>
      </c>
      <c r="B1060" s="163" t="s">
        <v>668</v>
      </c>
      <c r="C1060" s="162">
        <v>31</v>
      </c>
      <c r="D1060" s="175" t="s">
        <v>23</v>
      </c>
      <c r="E1060" s="179">
        <v>3132</v>
      </c>
      <c r="F1060" s="181" t="s">
        <v>670</v>
      </c>
      <c r="G1060" s="161">
        <v>0</v>
      </c>
      <c r="H1060" s="161"/>
      <c r="I1060" s="255"/>
      <c r="J1060" s="161">
        <v>15000</v>
      </c>
      <c r="K1060" s="255"/>
      <c r="L1060" s="161">
        <f t="shared" si="865"/>
        <v>15000</v>
      </c>
    </row>
    <row r="1061" spans="1:12" s="160" customFormat="1" ht="30" hidden="1">
      <c r="A1061" s="208" t="s">
        <v>689</v>
      </c>
      <c r="B1061" s="163" t="s">
        <v>668</v>
      </c>
      <c r="C1061" s="162">
        <v>31</v>
      </c>
      <c r="D1061" s="175" t="s">
        <v>23</v>
      </c>
      <c r="E1061" s="179">
        <v>3133</v>
      </c>
      <c r="F1061" s="181" t="s">
        <v>671</v>
      </c>
      <c r="G1061" s="161">
        <v>0</v>
      </c>
      <c r="H1061" s="161"/>
      <c r="I1061" s="255"/>
      <c r="J1061" s="161">
        <v>4000</v>
      </c>
      <c r="K1061" s="255"/>
      <c r="L1061" s="161">
        <f t="shared" si="865"/>
        <v>4000</v>
      </c>
    </row>
    <row r="1062" spans="1:12" s="160" customFormat="1" ht="15.75" hidden="1">
      <c r="A1062" s="208" t="s">
        <v>689</v>
      </c>
      <c r="B1062" s="221" t="s">
        <v>668</v>
      </c>
      <c r="C1062" s="220">
        <v>31</v>
      </c>
      <c r="D1062" s="228" t="s">
        <v>23</v>
      </c>
      <c r="E1062" s="231">
        <v>321</v>
      </c>
      <c r="F1062" s="234"/>
      <c r="G1062" s="219">
        <f>G1063</f>
        <v>0</v>
      </c>
      <c r="H1062" s="219">
        <f>H1063</f>
        <v>0</v>
      </c>
      <c r="I1062" s="219">
        <f>I1063</f>
        <v>0</v>
      </c>
      <c r="J1062" s="219">
        <f>J1063</f>
        <v>60000</v>
      </c>
      <c r="K1062" s="219">
        <f>K1063</f>
        <v>0</v>
      </c>
      <c r="L1062" s="219">
        <f t="shared" si="865"/>
        <v>60000</v>
      </c>
    </row>
    <row r="1063" spans="1:12" s="160" customFormat="1" hidden="1">
      <c r="A1063" s="208" t="s">
        <v>689</v>
      </c>
      <c r="B1063" s="163" t="s">
        <v>668</v>
      </c>
      <c r="C1063" s="162">
        <v>31</v>
      </c>
      <c r="D1063" s="175" t="s">
        <v>23</v>
      </c>
      <c r="E1063" s="179">
        <v>3211</v>
      </c>
      <c r="F1063" s="181" t="s">
        <v>110</v>
      </c>
      <c r="G1063" s="161">
        <v>0</v>
      </c>
      <c r="H1063" s="161"/>
      <c r="I1063" s="255"/>
      <c r="J1063" s="161">
        <v>60000</v>
      </c>
      <c r="K1063" s="255"/>
      <c r="L1063" s="161">
        <f t="shared" si="865"/>
        <v>60000</v>
      </c>
    </row>
    <row r="1064" spans="1:12" s="160" customFormat="1" ht="15.75" hidden="1">
      <c r="A1064" s="208" t="s">
        <v>689</v>
      </c>
      <c r="B1064" s="221" t="s">
        <v>668</v>
      </c>
      <c r="C1064" s="220">
        <v>31</v>
      </c>
      <c r="D1064" s="228" t="s">
        <v>23</v>
      </c>
      <c r="E1064" s="231">
        <v>322</v>
      </c>
      <c r="F1064" s="234"/>
      <c r="G1064" s="219">
        <f>G1065</f>
        <v>0</v>
      </c>
      <c r="H1064" s="219">
        <f>H1065</f>
        <v>0</v>
      </c>
      <c r="I1064" s="219">
        <f>I1065</f>
        <v>0</v>
      </c>
      <c r="J1064" s="219">
        <f>J1065</f>
        <v>132000</v>
      </c>
      <c r="K1064" s="219">
        <f>K1065</f>
        <v>0</v>
      </c>
      <c r="L1064" s="219">
        <f t="shared" si="865"/>
        <v>132000</v>
      </c>
    </row>
    <row r="1065" spans="1:12" s="160" customFormat="1" hidden="1">
      <c r="A1065" s="208" t="s">
        <v>689</v>
      </c>
      <c r="B1065" s="163" t="s">
        <v>668</v>
      </c>
      <c r="C1065" s="162">
        <v>31</v>
      </c>
      <c r="D1065" s="175" t="s">
        <v>23</v>
      </c>
      <c r="E1065" s="179">
        <v>3222</v>
      </c>
      <c r="F1065" s="181" t="s">
        <v>114</v>
      </c>
      <c r="G1065" s="161">
        <v>0</v>
      </c>
      <c r="H1065" s="161"/>
      <c r="I1065" s="255"/>
      <c r="J1065" s="161">
        <v>132000</v>
      </c>
      <c r="K1065" s="255"/>
      <c r="L1065" s="161">
        <f t="shared" si="865"/>
        <v>132000</v>
      </c>
    </row>
    <row r="1066" spans="1:12" s="160" customFormat="1" ht="15.75" hidden="1">
      <c r="A1066" s="208" t="s">
        <v>689</v>
      </c>
      <c r="B1066" s="221" t="s">
        <v>668</v>
      </c>
      <c r="C1066" s="220">
        <v>31</v>
      </c>
      <c r="D1066" s="228" t="s">
        <v>23</v>
      </c>
      <c r="E1066" s="231">
        <v>323</v>
      </c>
      <c r="F1066" s="234"/>
      <c r="G1066" s="219">
        <f>G1067</f>
        <v>0</v>
      </c>
      <c r="H1066" s="219">
        <f>H1067</f>
        <v>0</v>
      </c>
      <c r="I1066" s="219">
        <f>I1067</f>
        <v>0</v>
      </c>
      <c r="J1066" s="219">
        <f>J1067</f>
        <v>6000</v>
      </c>
      <c r="K1066" s="219">
        <f>K1067</f>
        <v>0</v>
      </c>
      <c r="L1066" s="219">
        <f t="shared" si="865"/>
        <v>6000</v>
      </c>
    </row>
    <row r="1067" spans="1:12" s="160" customFormat="1" hidden="1">
      <c r="A1067" s="208" t="s">
        <v>689</v>
      </c>
      <c r="B1067" s="163" t="s">
        <v>668</v>
      </c>
      <c r="C1067" s="162">
        <v>31</v>
      </c>
      <c r="D1067" s="175" t="s">
        <v>23</v>
      </c>
      <c r="E1067" s="179">
        <v>3231</v>
      </c>
      <c r="F1067" s="181" t="s">
        <v>117</v>
      </c>
      <c r="G1067" s="161">
        <v>0</v>
      </c>
      <c r="H1067" s="161"/>
      <c r="I1067" s="255"/>
      <c r="J1067" s="161">
        <v>6000</v>
      </c>
      <c r="K1067" s="255"/>
      <c r="L1067" s="161">
        <f t="shared" si="865"/>
        <v>6000</v>
      </c>
    </row>
    <row r="1068" spans="1:12" ht="15.75" hidden="1">
      <c r="A1068" s="208" t="s">
        <v>689</v>
      </c>
      <c r="B1068" s="221" t="s">
        <v>668</v>
      </c>
      <c r="C1068" s="221">
        <v>43</v>
      </c>
      <c r="D1068" s="228" t="s">
        <v>23</v>
      </c>
      <c r="E1068" s="231">
        <v>311</v>
      </c>
      <c r="F1068" s="234"/>
      <c r="G1068" s="219">
        <f>SUM(G1069:G1071)</f>
        <v>23405389</v>
      </c>
      <c r="H1068" s="219">
        <f>SUM(H1069:H1071)</f>
        <v>695389</v>
      </c>
      <c r="I1068" s="219">
        <f>SUM(I1069:I1071)</f>
        <v>0</v>
      </c>
      <c r="J1068" s="219">
        <f>SUM(J1069:J1071)</f>
        <v>104000</v>
      </c>
      <c r="K1068" s="219">
        <f>SUM(K1069:K1071)</f>
        <v>0</v>
      </c>
      <c r="L1068" s="219">
        <f t="shared" si="865"/>
        <v>22814000</v>
      </c>
    </row>
    <row r="1069" spans="1:12" hidden="1">
      <c r="A1069" s="208" t="s">
        <v>689</v>
      </c>
      <c r="B1069" s="163" t="s">
        <v>668</v>
      </c>
      <c r="C1069" s="163">
        <v>43</v>
      </c>
      <c r="D1069" s="175" t="s">
        <v>23</v>
      </c>
      <c r="E1069" s="179">
        <v>3111</v>
      </c>
      <c r="F1069" s="181" t="s">
        <v>19</v>
      </c>
      <c r="G1069" s="159">
        <v>22794389</v>
      </c>
      <c r="H1069" s="159">
        <v>654389</v>
      </c>
      <c r="I1069" s="254"/>
      <c r="J1069" s="159"/>
      <c r="K1069" s="254"/>
      <c r="L1069" s="159">
        <f t="shared" si="865"/>
        <v>22140000</v>
      </c>
    </row>
    <row r="1070" spans="1:12" hidden="1">
      <c r="A1070" s="208" t="s">
        <v>689</v>
      </c>
      <c r="B1070" s="163" t="s">
        <v>668</v>
      </c>
      <c r="C1070" s="163">
        <v>43</v>
      </c>
      <c r="D1070" s="175" t="s">
        <v>23</v>
      </c>
      <c r="E1070" s="179">
        <v>3112</v>
      </c>
      <c r="F1070" s="181" t="s">
        <v>669</v>
      </c>
      <c r="G1070" s="159">
        <v>411000</v>
      </c>
      <c r="H1070" s="159"/>
      <c r="I1070" s="254"/>
      <c r="J1070" s="159">
        <v>104000</v>
      </c>
      <c r="K1070" s="254"/>
      <c r="L1070" s="159">
        <f t="shared" si="865"/>
        <v>515000</v>
      </c>
    </row>
    <row r="1071" spans="1:12" hidden="1">
      <c r="A1071" s="208" t="s">
        <v>689</v>
      </c>
      <c r="B1071" s="163" t="s">
        <v>668</v>
      </c>
      <c r="C1071" s="163">
        <v>43</v>
      </c>
      <c r="D1071" s="175" t="s">
        <v>23</v>
      </c>
      <c r="E1071" s="179">
        <v>3113</v>
      </c>
      <c r="F1071" s="181" t="s">
        <v>20</v>
      </c>
      <c r="G1071" s="159">
        <v>200000</v>
      </c>
      <c r="H1071" s="159">
        <v>41000</v>
      </c>
      <c r="I1071" s="254"/>
      <c r="J1071" s="159"/>
      <c r="K1071" s="254"/>
      <c r="L1071" s="159">
        <f t="shared" si="865"/>
        <v>159000</v>
      </c>
    </row>
    <row r="1072" spans="1:12" ht="15.75" hidden="1">
      <c r="A1072" s="208" t="s">
        <v>689</v>
      </c>
      <c r="B1072" s="221" t="s">
        <v>668</v>
      </c>
      <c r="C1072" s="221">
        <v>43</v>
      </c>
      <c r="D1072" s="228" t="s">
        <v>23</v>
      </c>
      <c r="E1072" s="231">
        <v>312</v>
      </c>
      <c r="F1072" s="234"/>
      <c r="G1072" s="219">
        <f>G1073</f>
        <v>1597964</v>
      </c>
      <c r="H1072" s="219">
        <f>H1073</f>
        <v>222964</v>
      </c>
      <c r="I1072" s="219">
        <f>I1073</f>
        <v>0</v>
      </c>
      <c r="J1072" s="219">
        <f>J1073</f>
        <v>0</v>
      </c>
      <c r="K1072" s="219">
        <f>K1073</f>
        <v>0</v>
      </c>
      <c r="L1072" s="219">
        <f t="shared" si="865"/>
        <v>1375000</v>
      </c>
    </row>
    <row r="1073" spans="1:12" hidden="1">
      <c r="A1073" s="208" t="s">
        <v>689</v>
      </c>
      <c r="B1073" s="163" t="s">
        <v>668</v>
      </c>
      <c r="C1073" s="163">
        <v>43</v>
      </c>
      <c r="D1073" s="175" t="s">
        <v>23</v>
      </c>
      <c r="E1073" s="179">
        <v>3121</v>
      </c>
      <c r="F1073" s="181" t="s">
        <v>138</v>
      </c>
      <c r="G1073" s="159">
        <v>1597964</v>
      </c>
      <c r="H1073" s="159">
        <v>222964</v>
      </c>
      <c r="I1073" s="254"/>
      <c r="J1073" s="159"/>
      <c r="K1073" s="254"/>
      <c r="L1073" s="159">
        <f t="shared" si="865"/>
        <v>1375000</v>
      </c>
    </row>
    <row r="1074" spans="1:12" ht="15.75" hidden="1">
      <c r="A1074" s="208" t="s">
        <v>689</v>
      </c>
      <c r="B1074" s="221" t="s">
        <v>668</v>
      </c>
      <c r="C1074" s="221">
        <v>43</v>
      </c>
      <c r="D1074" s="228" t="s">
        <v>23</v>
      </c>
      <c r="E1074" s="231">
        <v>313</v>
      </c>
      <c r="F1074" s="234"/>
      <c r="G1074" s="219">
        <f>SUM(G1075:G1076)</f>
        <v>4025727</v>
      </c>
      <c r="H1074" s="219">
        <f>SUM(H1075:H1076)</f>
        <v>151727</v>
      </c>
      <c r="I1074" s="219">
        <f>SUM(I1075:I1076)</f>
        <v>0</v>
      </c>
      <c r="J1074" s="219">
        <f>SUM(J1075:J1076)</f>
        <v>0</v>
      </c>
      <c r="K1074" s="219">
        <f>SUM(K1075:K1076)</f>
        <v>0</v>
      </c>
      <c r="L1074" s="219">
        <f t="shared" si="865"/>
        <v>3874000</v>
      </c>
    </row>
    <row r="1075" spans="1:12" ht="30" hidden="1">
      <c r="A1075" s="208" t="s">
        <v>689</v>
      </c>
      <c r="B1075" s="163" t="s">
        <v>668</v>
      </c>
      <c r="C1075" s="163">
        <v>43</v>
      </c>
      <c r="D1075" s="175" t="s">
        <v>23</v>
      </c>
      <c r="E1075" s="179">
        <v>3132</v>
      </c>
      <c r="F1075" s="181" t="s">
        <v>670</v>
      </c>
      <c r="G1075" s="159">
        <v>3627835</v>
      </c>
      <c r="H1075" s="159">
        <v>137835</v>
      </c>
      <c r="I1075" s="254"/>
      <c r="J1075" s="159"/>
      <c r="K1075" s="254"/>
      <c r="L1075" s="159">
        <f t="shared" si="865"/>
        <v>3490000</v>
      </c>
    </row>
    <row r="1076" spans="1:12" ht="30" hidden="1">
      <c r="A1076" s="208" t="s">
        <v>689</v>
      </c>
      <c r="B1076" s="163" t="s">
        <v>668</v>
      </c>
      <c r="C1076" s="163">
        <v>43</v>
      </c>
      <c r="D1076" s="175" t="s">
        <v>23</v>
      </c>
      <c r="E1076" s="179">
        <v>3133</v>
      </c>
      <c r="F1076" s="181" t="s">
        <v>671</v>
      </c>
      <c r="G1076" s="159">
        <v>397892</v>
      </c>
      <c r="H1076" s="159">
        <v>13892</v>
      </c>
      <c r="I1076" s="254"/>
      <c r="J1076" s="159"/>
      <c r="K1076" s="254"/>
      <c r="L1076" s="159">
        <f t="shared" si="865"/>
        <v>384000</v>
      </c>
    </row>
    <row r="1077" spans="1:12" ht="15.75" hidden="1">
      <c r="A1077" s="208" t="s">
        <v>689</v>
      </c>
      <c r="B1077" s="221" t="s">
        <v>668</v>
      </c>
      <c r="C1077" s="221">
        <v>43</v>
      </c>
      <c r="D1077" s="228" t="s">
        <v>23</v>
      </c>
      <c r="E1077" s="231">
        <v>321</v>
      </c>
      <c r="F1077" s="234"/>
      <c r="G1077" s="219">
        <f>SUM(G1078:G1080)</f>
        <v>5731686</v>
      </c>
      <c r="H1077" s="219">
        <f>SUM(H1078:H1080)</f>
        <v>2329686</v>
      </c>
      <c r="I1077" s="219">
        <f>SUM(I1078:I1080)</f>
        <v>0</v>
      </c>
      <c r="J1077" s="219">
        <f>SUM(J1078:J1080)</f>
        <v>0</v>
      </c>
      <c r="K1077" s="219">
        <f>SUM(K1078:K1080)</f>
        <v>0</v>
      </c>
      <c r="L1077" s="219">
        <f t="shared" si="865"/>
        <v>3402000</v>
      </c>
    </row>
    <row r="1078" spans="1:12" hidden="1">
      <c r="A1078" s="208" t="s">
        <v>689</v>
      </c>
      <c r="B1078" s="163" t="s">
        <v>668</v>
      </c>
      <c r="C1078" s="163">
        <v>43</v>
      </c>
      <c r="D1078" s="175" t="s">
        <v>23</v>
      </c>
      <c r="E1078" s="179">
        <v>3211</v>
      </c>
      <c r="F1078" s="181" t="s">
        <v>110</v>
      </c>
      <c r="G1078" s="159">
        <v>2910121</v>
      </c>
      <c r="H1078" s="159">
        <v>1308121</v>
      </c>
      <c r="I1078" s="254"/>
      <c r="J1078" s="159"/>
      <c r="K1078" s="254"/>
      <c r="L1078" s="159">
        <f t="shared" si="865"/>
        <v>1602000</v>
      </c>
    </row>
    <row r="1079" spans="1:12" ht="30" hidden="1">
      <c r="A1079" s="208" t="s">
        <v>689</v>
      </c>
      <c r="B1079" s="163" t="s">
        <v>668</v>
      </c>
      <c r="C1079" s="163">
        <v>43</v>
      </c>
      <c r="D1079" s="175" t="s">
        <v>23</v>
      </c>
      <c r="E1079" s="179">
        <v>3212</v>
      </c>
      <c r="F1079" s="181" t="s">
        <v>111</v>
      </c>
      <c r="G1079" s="159">
        <v>535000</v>
      </c>
      <c r="H1079" s="159">
        <v>82000</v>
      </c>
      <c r="I1079" s="254"/>
      <c r="J1079" s="159"/>
      <c r="K1079" s="254"/>
      <c r="L1079" s="159">
        <f t="shared" si="865"/>
        <v>453000</v>
      </c>
    </row>
    <row r="1080" spans="1:12" hidden="1">
      <c r="A1080" s="208" t="s">
        <v>689</v>
      </c>
      <c r="B1080" s="163" t="s">
        <v>668</v>
      </c>
      <c r="C1080" s="163">
        <v>43</v>
      </c>
      <c r="D1080" s="175" t="s">
        <v>23</v>
      </c>
      <c r="E1080" s="179">
        <v>3213</v>
      </c>
      <c r="F1080" s="181" t="s">
        <v>112</v>
      </c>
      <c r="G1080" s="159">
        <v>2286565</v>
      </c>
      <c r="H1080" s="159">
        <v>939565</v>
      </c>
      <c r="I1080" s="254"/>
      <c r="J1080" s="159"/>
      <c r="K1080" s="254"/>
      <c r="L1080" s="159">
        <f t="shared" si="865"/>
        <v>1347000</v>
      </c>
    </row>
    <row r="1081" spans="1:12" ht="15.75" hidden="1">
      <c r="A1081" s="208" t="s">
        <v>689</v>
      </c>
      <c r="B1081" s="221" t="s">
        <v>668</v>
      </c>
      <c r="C1081" s="221">
        <v>43</v>
      </c>
      <c r="D1081" s="228" t="s">
        <v>23</v>
      </c>
      <c r="E1081" s="231">
        <v>322</v>
      </c>
      <c r="F1081" s="234"/>
      <c r="G1081" s="219">
        <f>SUM(G1082:G1087)</f>
        <v>1399600</v>
      </c>
      <c r="H1081" s="219">
        <f>SUM(H1082:H1087)</f>
        <v>894600</v>
      </c>
      <c r="I1081" s="219">
        <f>SUM(I1082:I1087)</f>
        <v>0</v>
      </c>
      <c r="J1081" s="219">
        <f>SUM(J1082:J1087)</f>
        <v>393000</v>
      </c>
      <c r="K1081" s="219">
        <f>SUM(K1082:K1087)</f>
        <v>0</v>
      </c>
      <c r="L1081" s="219">
        <f t="shared" si="865"/>
        <v>898000</v>
      </c>
    </row>
    <row r="1082" spans="1:12" hidden="1">
      <c r="A1082" s="208" t="s">
        <v>689</v>
      </c>
      <c r="B1082" s="163" t="s">
        <v>668</v>
      </c>
      <c r="C1082" s="163">
        <v>43</v>
      </c>
      <c r="D1082" s="175" t="s">
        <v>23</v>
      </c>
      <c r="E1082" s="179">
        <v>3221</v>
      </c>
      <c r="F1082" s="181" t="s">
        <v>146</v>
      </c>
      <c r="G1082" s="159">
        <v>920600</v>
      </c>
      <c r="H1082" s="159">
        <v>745600</v>
      </c>
      <c r="I1082" s="254"/>
      <c r="J1082" s="159"/>
      <c r="K1082" s="254"/>
      <c r="L1082" s="159">
        <f t="shared" si="865"/>
        <v>175000</v>
      </c>
    </row>
    <row r="1083" spans="1:12" hidden="1">
      <c r="A1083" s="208" t="s">
        <v>689</v>
      </c>
      <c r="B1083" s="163" t="s">
        <v>668</v>
      </c>
      <c r="C1083" s="163">
        <v>43</v>
      </c>
      <c r="D1083" s="175" t="s">
        <v>23</v>
      </c>
      <c r="E1083" s="179">
        <v>3222</v>
      </c>
      <c r="F1083" s="181" t="s">
        <v>114</v>
      </c>
      <c r="G1083" s="159">
        <v>132000</v>
      </c>
      <c r="H1083" s="159">
        <v>132000</v>
      </c>
      <c r="I1083" s="254"/>
      <c r="J1083" s="159"/>
      <c r="K1083" s="254"/>
      <c r="L1083" s="159">
        <f t="shared" si="865"/>
        <v>0</v>
      </c>
    </row>
    <row r="1084" spans="1:12" hidden="1">
      <c r="A1084" s="208" t="s">
        <v>689</v>
      </c>
      <c r="B1084" s="163" t="s">
        <v>668</v>
      </c>
      <c r="C1084" s="163">
        <v>43</v>
      </c>
      <c r="D1084" s="175" t="s">
        <v>23</v>
      </c>
      <c r="E1084" s="179">
        <v>3223</v>
      </c>
      <c r="F1084" s="181" t="s">
        <v>115</v>
      </c>
      <c r="G1084" s="159">
        <v>280000</v>
      </c>
      <c r="H1084" s="159"/>
      <c r="I1084" s="254"/>
      <c r="J1084" s="159">
        <v>63000</v>
      </c>
      <c r="K1084" s="254"/>
      <c r="L1084" s="159">
        <f t="shared" si="865"/>
        <v>343000</v>
      </c>
    </row>
    <row r="1085" spans="1:12" ht="30" hidden="1">
      <c r="A1085" s="208" t="s">
        <v>689</v>
      </c>
      <c r="B1085" s="163" t="s">
        <v>668</v>
      </c>
      <c r="C1085" s="163">
        <v>43</v>
      </c>
      <c r="D1085" s="175" t="s">
        <v>23</v>
      </c>
      <c r="E1085" s="179">
        <v>3224</v>
      </c>
      <c r="F1085" s="156" t="s">
        <v>144</v>
      </c>
      <c r="G1085" s="159">
        <v>0</v>
      </c>
      <c r="H1085" s="159"/>
      <c r="I1085" s="254"/>
      <c r="J1085" s="159">
        <v>80000</v>
      </c>
      <c r="K1085" s="254"/>
      <c r="L1085" s="159">
        <f t="shared" si="865"/>
        <v>80000</v>
      </c>
    </row>
    <row r="1086" spans="1:12" hidden="1">
      <c r="A1086" s="208" t="s">
        <v>689</v>
      </c>
      <c r="B1086" s="163" t="s">
        <v>668</v>
      </c>
      <c r="C1086" s="163">
        <v>43</v>
      </c>
      <c r="D1086" s="175" t="s">
        <v>23</v>
      </c>
      <c r="E1086" s="179">
        <v>3225</v>
      </c>
      <c r="F1086" s="181" t="s">
        <v>151</v>
      </c>
      <c r="G1086" s="159">
        <v>67000</v>
      </c>
      <c r="H1086" s="159">
        <v>17000</v>
      </c>
      <c r="I1086" s="254"/>
      <c r="J1086" s="159"/>
      <c r="K1086" s="254"/>
      <c r="L1086" s="159">
        <f t="shared" si="865"/>
        <v>50000</v>
      </c>
    </row>
    <row r="1087" spans="1:12" hidden="1">
      <c r="A1087" s="208" t="s">
        <v>689</v>
      </c>
      <c r="B1087" s="163" t="s">
        <v>668</v>
      </c>
      <c r="C1087" s="163">
        <v>43</v>
      </c>
      <c r="D1087" s="175" t="s">
        <v>23</v>
      </c>
      <c r="E1087" s="179">
        <v>3227</v>
      </c>
      <c r="F1087" s="156" t="s">
        <v>235</v>
      </c>
      <c r="G1087" s="159">
        <v>0</v>
      </c>
      <c r="H1087" s="159"/>
      <c r="I1087" s="254"/>
      <c r="J1087" s="159">
        <v>250000</v>
      </c>
      <c r="K1087" s="254"/>
      <c r="L1087" s="159">
        <f t="shared" si="865"/>
        <v>250000</v>
      </c>
    </row>
    <row r="1088" spans="1:12" ht="15.75" hidden="1">
      <c r="A1088" s="208" t="s">
        <v>689</v>
      </c>
      <c r="B1088" s="221" t="s">
        <v>668</v>
      </c>
      <c r="C1088" s="221">
        <v>43</v>
      </c>
      <c r="D1088" s="228" t="s">
        <v>23</v>
      </c>
      <c r="E1088" s="231">
        <v>323</v>
      </c>
      <c r="F1088" s="234"/>
      <c r="G1088" s="219">
        <f>SUM(G1089:G1097)</f>
        <v>7247187</v>
      </c>
      <c r="H1088" s="219">
        <f>SUM(H1089:H1097)</f>
        <v>1357187</v>
      </c>
      <c r="I1088" s="219">
        <f>SUM(I1089:I1097)</f>
        <v>0</v>
      </c>
      <c r="J1088" s="219">
        <f>SUM(J1089:J1097)</f>
        <v>993000</v>
      </c>
      <c r="K1088" s="219">
        <f>SUM(K1089:K1097)</f>
        <v>0</v>
      </c>
      <c r="L1088" s="219">
        <f t="shared" si="865"/>
        <v>6883000</v>
      </c>
    </row>
    <row r="1089" spans="1:12" hidden="1">
      <c r="A1089" s="208" t="s">
        <v>689</v>
      </c>
      <c r="B1089" s="163" t="s">
        <v>668</v>
      </c>
      <c r="C1089" s="163">
        <v>43</v>
      </c>
      <c r="D1089" s="175" t="s">
        <v>23</v>
      </c>
      <c r="E1089" s="179">
        <v>3231</v>
      </c>
      <c r="F1089" s="181" t="s">
        <v>117</v>
      </c>
      <c r="G1089" s="159">
        <v>309000</v>
      </c>
      <c r="H1089" s="159">
        <v>135000</v>
      </c>
      <c r="I1089" s="254"/>
      <c r="J1089" s="159"/>
      <c r="K1089" s="254"/>
      <c r="L1089" s="159">
        <f t="shared" si="865"/>
        <v>174000</v>
      </c>
    </row>
    <row r="1090" spans="1:12" hidden="1">
      <c r="A1090" s="208" t="s">
        <v>689</v>
      </c>
      <c r="B1090" s="163" t="s">
        <v>668</v>
      </c>
      <c r="C1090" s="163">
        <v>43</v>
      </c>
      <c r="D1090" s="175" t="s">
        <v>23</v>
      </c>
      <c r="E1090" s="179">
        <v>3232</v>
      </c>
      <c r="F1090" s="181" t="s">
        <v>118</v>
      </c>
      <c r="G1090" s="159">
        <v>532000</v>
      </c>
      <c r="H1090" s="159"/>
      <c r="I1090" s="254"/>
      <c r="J1090" s="159">
        <v>70000</v>
      </c>
      <c r="K1090" s="254"/>
      <c r="L1090" s="159">
        <f t="shared" si="865"/>
        <v>602000</v>
      </c>
    </row>
    <row r="1091" spans="1:12" hidden="1">
      <c r="A1091" s="208" t="s">
        <v>689</v>
      </c>
      <c r="B1091" s="163" t="s">
        <v>668</v>
      </c>
      <c r="C1091" s="163">
        <v>43</v>
      </c>
      <c r="D1091" s="175" t="s">
        <v>23</v>
      </c>
      <c r="E1091" s="179">
        <v>3233</v>
      </c>
      <c r="F1091" s="181" t="s">
        <v>119</v>
      </c>
      <c r="G1091" s="159">
        <v>399000</v>
      </c>
      <c r="H1091" s="159">
        <v>52000</v>
      </c>
      <c r="I1091" s="254"/>
      <c r="J1091" s="159"/>
      <c r="K1091" s="254"/>
      <c r="L1091" s="159">
        <f t="shared" ref="L1091:L1154" si="898">G1091-H1091+J1091</f>
        <v>347000</v>
      </c>
    </row>
    <row r="1092" spans="1:12" hidden="1">
      <c r="A1092" s="208" t="s">
        <v>689</v>
      </c>
      <c r="B1092" s="163" t="s">
        <v>668</v>
      </c>
      <c r="C1092" s="163">
        <v>43</v>
      </c>
      <c r="D1092" s="175" t="s">
        <v>23</v>
      </c>
      <c r="E1092" s="179">
        <v>3234</v>
      </c>
      <c r="F1092" s="181" t="s">
        <v>120</v>
      </c>
      <c r="G1092" s="159">
        <v>216000</v>
      </c>
      <c r="H1092" s="159">
        <v>186000</v>
      </c>
      <c r="I1092" s="254"/>
      <c r="J1092" s="159"/>
      <c r="K1092" s="254"/>
      <c r="L1092" s="159">
        <f t="shared" si="898"/>
        <v>30000</v>
      </c>
    </row>
    <row r="1093" spans="1:12" hidden="1">
      <c r="A1093" s="208" t="s">
        <v>689</v>
      </c>
      <c r="B1093" s="163" t="s">
        <v>668</v>
      </c>
      <c r="C1093" s="163">
        <v>43</v>
      </c>
      <c r="D1093" s="175" t="s">
        <v>23</v>
      </c>
      <c r="E1093" s="179">
        <v>3235</v>
      </c>
      <c r="F1093" s="181" t="s">
        <v>42</v>
      </c>
      <c r="G1093" s="159">
        <v>2850000</v>
      </c>
      <c r="H1093" s="159"/>
      <c r="I1093" s="254"/>
      <c r="J1093" s="159">
        <v>380000</v>
      </c>
      <c r="K1093" s="254"/>
      <c r="L1093" s="159">
        <f t="shared" si="898"/>
        <v>3230000</v>
      </c>
    </row>
    <row r="1094" spans="1:12" hidden="1">
      <c r="A1094" s="208" t="s">
        <v>689</v>
      </c>
      <c r="B1094" s="163" t="s">
        <v>668</v>
      </c>
      <c r="C1094" s="163">
        <v>43</v>
      </c>
      <c r="D1094" s="175" t="s">
        <v>23</v>
      </c>
      <c r="E1094" s="179">
        <v>3236</v>
      </c>
      <c r="F1094" s="181" t="s">
        <v>121</v>
      </c>
      <c r="G1094" s="159">
        <v>160000</v>
      </c>
      <c r="H1094" s="159"/>
      <c r="I1094" s="254"/>
      <c r="J1094" s="159"/>
      <c r="K1094" s="254"/>
      <c r="L1094" s="159">
        <f t="shared" si="898"/>
        <v>160000</v>
      </c>
    </row>
    <row r="1095" spans="1:12" hidden="1">
      <c r="A1095" s="208" t="s">
        <v>689</v>
      </c>
      <c r="B1095" s="163" t="s">
        <v>668</v>
      </c>
      <c r="C1095" s="163">
        <v>43</v>
      </c>
      <c r="D1095" s="175" t="s">
        <v>23</v>
      </c>
      <c r="E1095" s="179">
        <v>3237</v>
      </c>
      <c r="F1095" s="181" t="s">
        <v>36</v>
      </c>
      <c r="G1095" s="159">
        <v>688000</v>
      </c>
      <c r="H1095" s="159"/>
      <c r="I1095" s="254"/>
      <c r="J1095" s="159">
        <v>543000</v>
      </c>
      <c r="K1095" s="254"/>
      <c r="L1095" s="159">
        <f t="shared" si="898"/>
        <v>1231000</v>
      </c>
    </row>
    <row r="1096" spans="1:12" hidden="1">
      <c r="A1096" s="208" t="s">
        <v>689</v>
      </c>
      <c r="B1096" s="163" t="s">
        <v>668</v>
      </c>
      <c r="C1096" s="163">
        <v>43</v>
      </c>
      <c r="D1096" s="175" t="s">
        <v>23</v>
      </c>
      <c r="E1096" s="179">
        <v>3238</v>
      </c>
      <c r="F1096" s="181" t="s">
        <v>122</v>
      </c>
      <c r="G1096" s="159">
        <v>885000</v>
      </c>
      <c r="H1096" s="159"/>
      <c r="I1096" s="254"/>
      <c r="J1096" s="159"/>
      <c r="K1096" s="254"/>
      <c r="L1096" s="159">
        <f t="shared" si="898"/>
        <v>885000</v>
      </c>
    </row>
    <row r="1097" spans="1:12" hidden="1">
      <c r="A1097" s="208" t="s">
        <v>689</v>
      </c>
      <c r="B1097" s="163" t="s">
        <v>668</v>
      </c>
      <c r="C1097" s="163">
        <v>43</v>
      </c>
      <c r="D1097" s="175" t="s">
        <v>23</v>
      </c>
      <c r="E1097" s="179">
        <v>3239</v>
      </c>
      <c r="F1097" s="181" t="s">
        <v>41</v>
      </c>
      <c r="G1097" s="159">
        <v>1208187</v>
      </c>
      <c r="H1097" s="159">
        <v>984187</v>
      </c>
      <c r="I1097" s="254"/>
      <c r="J1097" s="159"/>
      <c r="K1097" s="254"/>
      <c r="L1097" s="159">
        <f t="shared" si="898"/>
        <v>224000</v>
      </c>
    </row>
    <row r="1098" spans="1:12" ht="15.75" hidden="1">
      <c r="A1098" s="208" t="s">
        <v>689</v>
      </c>
      <c r="B1098" s="221" t="s">
        <v>668</v>
      </c>
      <c r="C1098" s="221">
        <v>43</v>
      </c>
      <c r="D1098" s="228" t="s">
        <v>23</v>
      </c>
      <c r="E1098" s="231">
        <v>324</v>
      </c>
      <c r="F1098" s="234"/>
      <c r="G1098" s="219">
        <f>G1099</f>
        <v>806673</v>
      </c>
      <c r="H1098" s="219">
        <f>H1099</f>
        <v>761673</v>
      </c>
      <c r="I1098" s="219">
        <f>I1099</f>
        <v>0</v>
      </c>
      <c r="J1098" s="219">
        <f>J1099</f>
        <v>0</v>
      </c>
      <c r="K1098" s="219">
        <f>K1099</f>
        <v>0</v>
      </c>
      <c r="L1098" s="219">
        <f t="shared" si="898"/>
        <v>45000</v>
      </c>
    </row>
    <row r="1099" spans="1:12" ht="30" hidden="1">
      <c r="A1099" s="208" t="s">
        <v>689</v>
      </c>
      <c r="B1099" s="163" t="s">
        <v>668</v>
      </c>
      <c r="C1099" s="163">
        <v>43</v>
      </c>
      <c r="D1099" s="175" t="s">
        <v>23</v>
      </c>
      <c r="E1099" s="179">
        <v>3241</v>
      </c>
      <c r="F1099" s="181" t="s">
        <v>236</v>
      </c>
      <c r="G1099" s="161">
        <v>806673</v>
      </c>
      <c r="H1099" s="161">
        <v>761673</v>
      </c>
      <c r="I1099" s="255"/>
      <c r="J1099" s="161"/>
      <c r="K1099" s="255"/>
      <c r="L1099" s="161">
        <f t="shared" si="898"/>
        <v>45000</v>
      </c>
    </row>
    <row r="1100" spans="1:12" ht="15.75" hidden="1">
      <c r="A1100" s="208" t="s">
        <v>689</v>
      </c>
      <c r="B1100" s="221" t="s">
        <v>668</v>
      </c>
      <c r="C1100" s="221">
        <v>43</v>
      </c>
      <c r="D1100" s="228" t="s">
        <v>23</v>
      </c>
      <c r="E1100" s="231">
        <v>329</v>
      </c>
      <c r="F1100" s="234"/>
      <c r="G1100" s="219">
        <f>SUM(G1101:G1107)</f>
        <v>29456956</v>
      </c>
      <c r="H1100" s="219">
        <f>SUM(H1101:H1107)</f>
        <v>1238956</v>
      </c>
      <c r="I1100" s="219">
        <f>SUM(I1101:I1107)</f>
        <v>0</v>
      </c>
      <c r="J1100" s="219">
        <f>SUM(J1101:J1107)</f>
        <v>187000</v>
      </c>
      <c r="K1100" s="219">
        <f>SUM(K1101:K1107)</f>
        <v>0</v>
      </c>
      <c r="L1100" s="219">
        <f t="shared" si="898"/>
        <v>28405000</v>
      </c>
    </row>
    <row r="1101" spans="1:12" ht="30" hidden="1">
      <c r="A1101" s="208" t="s">
        <v>689</v>
      </c>
      <c r="B1101" s="163" t="s">
        <v>668</v>
      </c>
      <c r="C1101" s="163">
        <v>43</v>
      </c>
      <c r="D1101" s="175" t="s">
        <v>23</v>
      </c>
      <c r="E1101" s="179">
        <v>3291</v>
      </c>
      <c r="F1101" s="181" t="s">
        <v>109</v>
      </c>
      <c r="G1101" s="159">
        <v>420000</v>
      </c>
      <c r="H1101" s="159">
        <v>236000</v>
      </c>
      <c r="I1101" s="254"/>
      <c r="J1101" s="159"/>
      <c r="K1101" s="254"/>
      <c r="L1101" s="159">
        <f t="shared" si="898"/>
        <v>184000</v>
      </c>
    </row>
    <row r="1102" spans="1:12" hidden="1">
      <c r="A1102" s="208" t="s">
        <v>689</v>
      </c>
      <c r="B1102" s="163" t="s">
        <v>668</v>
      </c>
      <c r="C1102" s="163">
        <v>43</v>
      </c>
      <c r="D1102" s="175" t="s">
        <v>23</v>
      </c>
      <c r="E1102" s="179">
        <v>3292</v>
      </c>
      <c r="F1102" s="181" t="s">
        <v>123</v>
      </c>
      <c r="G1102" s="159">
        <v>294000</v>
      </c>
      <c r="H1102" s="159"/>
      <c r="I1102" s="254"/>
      <c r="J1102" s="159">
        <v>55000</v>
      </c>
      <c r="K1102" s="254"/>
      <c r="L1102" s="159">
        <f t="shared" si="898"/>
        <v>349000</v>
      </c>
    </row>
    <row r="1103" spans="1:12" hidden="1">
      <c r="A1103" s="208" t="s">
        <v>689</v>
      </c>
      <c r="B1103" s="163" t="s">
        <v>668</v>
      </c>
      <c r="C1103" s="163">
        <v>43</v>
      </c>
      <c r="D1103" s="175" t="s">
        <v>23</v>
      </c>
      <c r="E1103" s="179">
        <v>3293</v>
      </c>
      <c r="F1103" s="181" t="s">
        <v>124</v>
      </c>
      <c r="G1103" s="159">
        <v>300000</v>
      </c>
      <c r="H1103" s="159"/>
      <c r="I1103" s="254"/>
      <c r="J1103" s="159"/>
      <c r="K1103" s="254"/>
      <c r="L1103" s="159">
        <f t="shared" si="898"/>
        <v>300000</v>
      </c>
    </row>
    <row r="1104" spans="1:12" hidden="1">
      <c r="A1104" s="208" t="s">
        <v>689</v>
      </c>
      <c r="B1104" s="163" t="s">
        <v>668</v>
      </c>
      <c r="C1104" s="163">
        <v>43</v>
      </c>
      <c r="D1104" s="175" t="s">
        <v>23</v>
      </c>
      <c r="E1104" s="179">
        <v>3294</v>
      </c>
      <c r="F1104" s="181" t="s">
        <v>620</v>
      </c>
      <c r="G1104" s="159">
        <v>28127656</v>
      </c>
      <c r="H1104" s="159">
        <v>737656</v>
      </c>
      <c r="I1104" s="254"/>
      <c r="J1104" s="159"/>
      <c r="K1104" s="254"/>
      <c r="L1104" s="159">
        <f t="shared" si="898"/>
        <v>27390000</v>
      </c>
    </row>
    <row r="1105" spans="1:12" hidden="1">
      <c r="A1105" s="208" t="s">
        <v>689</v>
      </c>
      <c r="B1105" s="163" t="s">
        <v>668</v>
      </c>
      <c r="C1105" s="163">
        <v>43</v>
      </c>
      <c r="D1105" s="175" t="s">
        <v>23</v>
      </c>
      <c r="E1105" s="179">
        <v>3295</v>
      </c>
      <c r="F1105" s="156" t="s">
        <v>237</v>
      </c>
      <c r="G1105" s="159">
        <v>0</v>
      </c>
      <c r="H1105" s="159"/>
      <c r="I1105" s="254"/>
      <c r="J1105" s="159">
        <v>132000</v>
      </c>
      <c r="K1105" s="254"/>
      <c r="L1105" s="159">
        <f t="shared" si="898"/>
        <v>132000</v>
      </c>
    </row>
    <row r="1106" spans="1:12" hidden="1">
      <c r="A1106" s="208" t="s">
        <v>689</v>
      </c>
      <c r="B1106" s="163" t="s">
        <v>668</v>
      </c>
      <c r="C1106" s="163">
        <v>43</v>
      </c>
      <c r="D1106" s="175" t="s">
        <v>23</v>
      </c>
      <c r="E1106" s="179">
        <v>3296</v>
      </c>
      <c r="F1106" s="181" t="s">
        <v>621</v>
      </c>
      <c r="G1106" s="159">
        <v>50000</v>
      </c>
      <c r="H1106" s="159"/>
      <c r="I1106" s="254"/>
      <c r="J1106" s="159"/>
      <c r="K1106" s="254"/>
      <c r="L1106" s="159">
        <f t="shared" si="898"/>
        <v>50000</v>
      </c>
    </row>
    <row r="1107" spans="1:12" hidden="1">
      <c r="A1107" s="208" t="s">
        <v>689</v>
      </c>
      <c r="B1107" s="163" t="s">
        <v>668</v>
      </c>
      <c r="C1107" s="163">
        <v>43</v>
      </c>
      <c r="D1107" s="175" t="s">
        <v>23</v>
      </c>
      <c r="E1107" s="179">
        <v>3299</v>
      </c>
      <c r="F1107" s="181" t="s">
        <v>125</v>
      </c>
      <c r="G1107" s="159">
        <v>265300</v>
      </c>
      <c r="H1107" s="159">
        <v>265300</v>
      </c>
      <c r="I1107" s="254"/>
      <c r="J1107" s="159"/>
      <c r="K1107" s="254"/>
      <c r="L1107" s="159">
        <f t="shared" si="898"/>
        <v>0</v>
      </c>
    </row>
    <row r="1108" spans="1:12" ht="15.75" hidden="1">
      <c r="A1108" s="208" t="s">
        <v>689</v>
      </c>
      <c r="B1108" s="221" t="s">
        <v>668</v>
      </c>
      <c r="C1108" s="221">
        <v>43</v>
      </c>
      <c r="D1108" s="228" t="s">
        <v>23</v>
      </c>
      <c r="E1108" s="231">
        <v>343</v>
      </c>
      <c r="F1108" s="234"/>
      <c r="G1108" s="219">
        <f>SUM(G1109:G1111)</f>
        <v>311000</v>
      </c>
      <c r="H1108" s="219">
        <f>SUM(H1109:H1111)</f>
        <v>5000</v>
      </c>
      <c r="I1108" s="219">
        <f>SUM(I1109:I1111)</f>
        <v>0</v>
      </c>
      <c r="J1108" s="219">
        <f>SUM(J1109:J1111)</f>
        <v>40000</v>
      </c>
      <c r="K1108" s="219">
        <f>SUM(K1109:K1111)</f>
        <v>0</v>
      </c>
      <c r="L1108" s="219">
        <f t="shared" si="898"/>
        <v>346000</v>
      </c>
    </row>
    <row r="1109" spans="1:12" hidden="1">
      <c r="A1109" s="208" t="s">
        <v>689</v>
      </c>
      <c r="B1109" s="163" t="s">
        <v>668</v>
      </c>
      <c r="C1109" s="163">
        <v>43</v>
      </c>
      <c r="D1109" s="175" t="s">
        <v>23</v>
      </c>
      <c r="E1109" s="179">
        <v>3431</v>
      </c>
      <c r="F1109" s="181" t="s">
        <v>153</v>
      </c>
      <c r="G1109" s="159">
        <v>155000</v>
      </c>
      <c r="H1109" s="159"/>
      <c r="I1109" s="254"/>
      <c r="J1109" s="159">
        <v>40000</v>
      </c>
      <c r="K1109" s="254"/>
      <c r="L1109" s="159">
        <f t="shared" si="898"/>
        <v>195000</v>
      </c>
    </row>
    <row r="1110" spans="1:12" ht="30" hidden="1">
      <c r="A1110" s="208" t="s">
        <v>689</v>
      </c>
      <c r="B1110" s="163" t="s">
        <v>668</v>
      </c>
      <c r="C1110" s="163">
        <v>43</v>
      </c>
      <c r="D1110" s="175" t="s">
        <v>23</v>
      </c>
      <c r="E1110" s="179">
        <v>3432</v>
      </c>
      <c r="F1110" s="181" t="s">
        <v>672</v>
      </c>
      <c r="G1110" s="159">
        <v>150000</v>
      </c>
      <c r="H1110" s="159"/>
      <c r="I1110" s="254"/>
      <c r="J1110" s="159"/>
      <c r="K1110" s="254"/>
      <c r="L1110" s="159">
        <f t="shared" si="898"/>
        <v>150000</v>
      </c>
    </row>
    <row r="1111" spans="1:12" hidden="1">
      <c r="A1111" s="208" t="s">
        <v>689</v>
      </c>
      <c r="B1111" s="163" t="s">
        <v>668</v>
      </c>
      <c r="C1111" s="163">
        <v>43</v>
      </c>
      <c r="D1111" s="175" t="s">
        <v>23</v>
      </c>
      <c r="E1111" s="179">
        <v>3433</v>
      </c>
      <c r="F1111" s="181" t="s">
        <v>126</v>
      </c>
      <c r="G1111" s="159">
        <v>6000</v>
      </c>
      <c r="H1111" s="159">
        <v>5000</v>
      </c>
      <c r="I1111" s="254"/>
      <c r="J1111" s="159"/>
      <c r="K1111" s="254"/>
      <c r="L1111" s="159">
        <f t="shared" si="898"/>
        <v>1000</v>
      </c>
    </row>
    <row r="1112" spans="1:12" ht="15.75" hidden="1">
      <c r="A1112" s="208" t="s">
        <v>689</v>
      </c>
      <c r="B1112" s="221" t="s">
        <v>668</v>
      </c>
      <c r="C1112" s="221">
        <v>43</v>
      </c>
      <c r="D1112" s="228" t="s">
        <v>23</v>
      </c>
      <c r="E1112" s="231">
        <v>372</v>
      </c>
      <c r="F1112" s="234"/>
      <c r="G1112" s="219">
        <f>G1113</f>
        <v>40000</v>
      </c>
      <c r="H1112" s="219">
        <f>H1113</f>
        <v>20000</v>
      </c>
      <c r="I1112" s="219">
        <f>I1113</f>
        <v>0</v>
      </c>
      <c r="J1112" s="219">
        <f>J1113</f>
        <v>0</v>
      </c>
      <c r="K1112" s="219">
        <f>K1113</f>
        <v>0</v>
      </c>
      <c r="L1112" s="219">
        <f t="shared" si="898"/>
        <v>20000</v>
      </c>
    </row>
    <row r="1113" spans="1:12" hidden="1">
      <c r="A1113" s="208" t="s">
        <v>689</v>
      </c>
      <c r="B1113" s="163" t="s">
        <v>668</v>
      </c>
      <c r="C1113" s="163">
        <v>43</v>
      </c>
      <c r="D1113" s="175" t="s">
        <v>23</v>
      </c>
      <c r="E1113" s="179">
        <v>3721</v>
      </c>
      <c r="F1113" s="181" t="s">
        <v>149</v>
      </c>
      <c r="G1113" s="161">
        <v>40000</v>
      </c>
      <c r="H1113" s="161">
        <v>20000</v>
      </c>
      <c r="I1113" s="255"/>
      <c r="J1113" s="161"/>
      <c r="K1113" s="255"/>
      <c r="L1113" s="161">
        <f t="shared" si="898"/>
        <v>20000</v>
      </c>
    </row>
    <row r="1114" spans="1:12" ht="15.75" hidden="1">
      <c r="A1114" s="208" t="s">
        <v>689</v>
      </c>
      <c r="B1114" s="221" t="s">
        <v>668</v>
      </c>
      <c r="C1114" s="221">
        <v>43</v>
      </c>
      <c r="D1114" s="228" t="s">
        <v>23</v>
      </c>
      <c r="E1114" s="231">
        <v>381</v>
      </c>
      <c r="F1114" s="234"/>
      <c r="G1114" s="219">
        <f>G1115</f>
        <v>150000</v>
      </c>
      <c r="H1114" s="219">
        <f>H1115</f>
        <v>100000</v>
      </c>
      <c r="I1114" s="219">
        <f>I1115</f>
        <v>0</v>
      </c>
      <c r="J1114" s="219">
        <f>J1115</f>
        <v>0</v>
      </c>
      <c r="K1114" s="219">
        <f>K1115</f>
        <v>0</v>
      </c>
      <c r="L1114" s="219">
        <f t="shared" si="898"/>
        <v>50000</v>
      </c>
    </row>
    <row r="1115" spans="1:12" hidden="1">
      <c r="A1115" s="208" t="s">
        <v>689</v>
      </c>
      <c r="B1115" s="163" t="s">
        <v>668</v>
      </c>
      <c r="C1115" s="163">
        <v>43</v>
      </c>
      <c r="D1115" s="175" t="s">
        <v>23</v>
      </c>
      <c r="E1115" s="179">
        <v>3811</v>
      </c>
      <c r="F1115" s="181" t="s">
        <v>141</v>
      </c>
      <c r="G1115" s="161">
        <v>150000</v>
      </c>
      <c r="H1115" s="161">
        <v>100000</v>
      </c>
      <c r="I1115" s="255"/>
      <c r="J1115" s="161"/>
      <c r="K1115" s="255"/>
      <c r="L1115" s="161">
        <f t="shared" si="898"/>
        <v>50000</v>
      </c>
    </row>
    <row r="1116" spans="1:12" ht="15.75" hidden="1">
      <c r="A1116" s="208" t="s">
        <v>689</v>
      </c>
      <c r="B1116" s="221" t="s">
        <v>668</v>
      </c>
      <c r="C1116" s="221">
        <v>43</v>
      </c>
      <c r="D1116" s="228" t="s">
        <v>23</v>
      </c>
      <c r="E1116" s="231">
        <v>383</v>
      </c>
      <c r="F1116" s="234"/>
      <c r="G1116" s="219">
        <f>SUM(G1117:G1118)</f>
        <v>95000</v>
      </c>
      <c r="H1116" s="219">
        <f>SUM(H1117:H1118)</f>
        <v>0</v>
      </c>
      <c r="I1116" s="219">
        <f>SUM(I1117:I1118)</f>
        <v>0</v>
      </c>
      <c r="J1116" s="219">
        <f>SUM(J1117:J1118)</f>
        <v>0</v>
      </c>
      <c r="K1116" s="219">
        <f>SUM(K1117:K1118)</f>
        <v>0</v>
      </c>
      <c r="L1116" s="219">
        <f t="shared" si="898"/>
        <v>95000</v>
      </c>
    </row>
    <row r="1117" spans="1:12" hidden="1">
      <c r="A1117" s="208" t="s">
        <v>689</v>
      </c>
      <c r="B1117" s="163" t="s">
        <v>668</v>
      </c>
      <c r="C1117" s="163">
        <v>43</v>
      </c>
      <c r="D1117" s="175" t="s">
        <v>23</v>
      </c>
      <c r="E1117" s="179">
        <v>3831</v>
      </c>
      <c r="F1117" s="181" t="s">
        <v>673</v>
      </c>
      <c r="G1117" s="159">
        <v>55000</v>
      </c>
      <c r="H1117" s="159"/>
      <c r="I1117" s="254"/>
      <c r="J1117" s="159"/>
      <c r="K1117" s="254"/>
      <c r="L1117" s="159">
        <f t="shared" si="898"/>
        <v>55000</v>
      </c>
    </row>
    <row r="1118" spans="1:12" hidden="1">
      <c r="A1118" s="208" t="s">
        <v>689</v>
      </c>
      <c r="B1118" s="163" t="s">
        <v>668</v>
      </c>
      <c r="C1118" s="163">
        <v>43</v>
      </c>
      <c r="D1118" s="175" t="s">
        <v>23</v>
      </c>
      <c r="E1118" s="179">
        <v>3834</v>
      </c>
      <c r="F1118" s="181" t="s">
        <v>674</v>
      </c>
      <c r="G1118" s="159">
        <v>40000</v>
      </c>
      <c r="H1118" s="159"/>
      <c r="I1118" s="254"/>
      <c r="J1118" s="159"/>
      <c r="K1118" s="254"/>
      <c r="L1118" s="159">
        <f t="shared" si="898"/>
        <v>40000</v>
      </c>
    </row>
    <row r="1119" spans="1:12" ht="15.75" hidden="1">
      <c r="A1119" s="208" t="s">
        <v>689</v>
      </c>
      <c r="B1119" s="221" t="s">
        <v>668</v>
      </c>
      <c r="C1119" s="221">
        <v>43</v>
      </c>
      <c r="D1119" s="228" t="s">
        <v>23</v>
      </c>
      <c r="E1119" s="231">
        <v>412</v>
      </c>
      <c r="F1119" s="234"/>
      <c r="G1119" s="219">
        <f>G1120</f>
        <v>220000</v>
      </c>
      <c r="H1119" s="219">
        <f>H1120</f>
        <v>175000</v>
      </c>
      <c r="I1119" s="219">
        <f>I1120</f>
        <v>0</v>
      </c>
      <c r="J1119" s="219">
        <f>J1120</f>
        <v>0</v>
      </c>
      <c r="K1119" s="219">
        <f>K1120</f>
        <v>0</v>
      </c>
      <c r="L1119" s="219">
        <f t="shared" si="898"/>
        <v>45000</v>
      </c>
    </row>
    <row r="1120" spans="1:12" hidden="1">
      <c r="A1120" s="208" t="s">
        <v>689</v>
      </c>
      <c r="B1120" s="163" t="s">
        <v>668</v>
      </c>
      <c r="C1120" s="163">
        <v>43</v>
      </c>
      <c r="D1120" s="175" t="s">
        <v>23</v>
      </c>
      <c r="E1120" s="179">
        <v>4126</v>
      </c>
      <c r="F1120" s="181" t="s">
        <v>4</v>
      </c>
      <c r="G1120" s="161">
        <v>220000</v>
      </c>
      <c r="H1120" s="161">
        <v>175000</v>
      </c>
      <c r="I1120" s="255"/>
      <c r="J1120" s="161"/>
      <c r="K1120" s="255"/>
      <c r="L1120" s="161">
        <f t="shared" si="898"/>
        <v>45000</v>
      </c>
    </row>
    <row r="1121" spans="1:12" ht="15.75" hidden="1">
      <c r="A1121" s="208" t="s">
        <v>689</v>
      </c>
      <c r="B1121" s="221" t="s">
        <v>668</v>
      </c>
      <c r="C1121" s="221">
        <v>43</v>
      </c>
      <c r="D1121" s="228" t="s">
        <v>23</v>
      </c>
      <c r="E1121" s="231">
        <v>422</v>
      </c>
      <c r="F1121" s="234"/>
      <c r="G1121" s="219">
        <f>SUM(G1122:G1124)</f>
        <v>1032000</v>
      </c>
      <c r="H1121" s="219">
        <f>SUM(H1122:H1124)</f>
        <v>253000</v>
      </c>
      <c r="I1121" s="219">
        <f>SUM(I1122:I1124)</f>
        <v>0</v>
      </c>
      <c r="J1121" s="219">
        <f>SUM(J1122:J1124)</f>
        <v>100000</v>
      </c>
      <c r="K1121" s="219">
        <f>SUM(K1122:K1124)</f>
        <v>0</v>
      </c>
      <c r="L1121" s="219">
        <f t="shared" si="898"/>
        <v>879000</v>
      </c>
    </row>
    <row r="1122" spans="1:12" hidden="1">
      <c r="A1122" s="208" t="s">
        <v>689</v>
      </c>
      <c r="B1122" s="163" t="s">
        <v>668</v>
      </c>
      <c r="C1122" s="163">
        <v>43</v>
      </c>
      <c r="D1122" s="175" t="s">
        <v>23</v>
      </c>
      <c r="E1122" s="179">
        <v>4221</v>
      </c>
      <c r="F1122" s="181" t="s">
        <v>129</v>
      </c>
      <c r="G1122" s="159">
        <v>682000</v>
      </c>
      <c r="H1122" s="159"/>
      <c r="I1122" s="254"/>
      <c r="J1122" s="159">
        <v>100000</v>
      </c>
      <c r="K1122" s="254"/>
      <c r="L1122" s="159">
        <f t="shared" si="898"/>
        <v>782000</v>
      </c>
    </row>
    <row r="1123" spans="1:12" hidden="1">
      <c r="A1123" s="208" t="s">
        <v>689</v>
      </c>
      <c r="B1123" s="163" t="s">
        <v>668</v>
      </c>
      <c r="C1123" s="163">
        <v>43</v>
      </c>
      <c r="D1123" s="175" t="s">
        <v>23</v>
      </c>
      <c r="E1123" s="179">
        <v>4222</v>
      </c>
      <c r="F1123" s="181" t="s">
        <v>130</v>
      </c>
      <c r="G1123" s="159">
        <v>300000</v>
      </c>
      <c r="H1123" s="159">
        <v>228000</v>
      </c>
      <c r="I1123" s="254"/>
      <c r="J1123" s="159"/>
      <c r="K1123" s="254"/>
      <c r="L1123" s="159">
        <f t="shared" si="898"/>
        <v>72000</v>
      </c>
    </row>
    <row r="1124" spans="1:12" hidden="1">
      <c r="A1124" s="208" t="s">
        <v>689</v>
      </c>
      <c r="B1124" s="163" t="s">
        <v>668</v>
      </c>
      <c r="C1124" s="163">
        <v>43</v>
      </c>
      <c r="D1124" s="175" t="s">
        <v>23</v>
      </c>
      <c r="E1124" s="179">
        <v>4227</v>
      </c>
      <c r="F1124" s="181" t="s">
        <v>132</v>
      </c>
      <c r="G1124" s="159">
        <v>50000</v>
      </c>
      <c r="H1124" s="159">
        <v>25000</v>
      </c>
      <c r="I1124" s="254"/>
      <c r="J1124" s="159"/>
      <c r="K1124" s="254"/>
      <c r="L1124" s="159">
        <f t="shared" si="898"/>
        <v>25000</v>
      </c>
    </row>
    <row r="1125" spans="1:12" ht="15.75" hidden="1">
      <c r="A1125" s="208" t="s">
        <v>689</v>
      </c>
      <c r="B1125" s="221" t="s">
        <v>668</v>
      </c>
      <c r="C1125" s="221">
        <v>43</v>
      </c>
      <c r="D1125" s="228" t="s">
        <v>23</v>
      </c>
      <c r="E1125" s="231">
        <v>426</v>
      </c>
      <c r="F1125" s="234"/>
      <c r="G1125" s="219">
        <f>SUM(G1126:G1127)</f>
        <v>3300000</v>
      </c>
      <c r="H1125" s="219">
        <f>SUM(H1126:H1127)</f>
        <v>1360000</v>
      </c>
      <c r="I1125" s="219">
        <f>SUM(I1126:I1127)</f>
        <v>0</v>
      </c>
      <c r="J1125" s="219">
        <f>SUM(J1126:J1127)</f>
        <v>0</v>
      </c>
      <c r="K1125" s="219">
        <f>SUM(K1126:K1127)</f>
        <v>0</v>
      </c>
      <c r="L1125" s="219">
        <f t="shared" si="898"/>
        <v>1940000</v>
      </c>
    </row>
    <row r="1126" spans="1:12" hidden="1">
      <c r="A1126" s="208" t="s">
        <v>689</v>
      </c>
      <c r="B1126" s="163" t="s">
        <v>668</v>
      </c>
      <c r="C1126" s="163">
        <v>43</v>
      </c>
      <c r="D1126" s="175" t="s">
        <v>23</v>
      </c>
      <c r="E1126" s="179">
        <v>4262</v>
      </c>
      <c r="F1126" s="181" t="s">
        <v>135</v>
      </c>
      <c r="G1126" s="159">
        <v>800000</v>
      </c>
      <c r="H1126" s="159">
        <v>460000</v>
      </c>
      <c r="I1126" s="254"/>
      <c r="J1126" s="159"/>
      <c r="K1126" s="254"/>
      <c r="L1126" s="159">
        <f t="shared" si="898"/>
        <v>340000</v>
      </c>
    </row>
    <row r="1127" spans="1:12" hidden="1">
      <c r="A1127" s="208" t="s">
        <v>689</v>
      </c>
      <c r="B1127" s="163" t="s">
        <v>668</v>
      </c>
      <c r="C1127" s="163">
        <v>43</v>
      </c>
      <c r="D1127" s="175" t="s">
        <v>23</v>
      </c>
      <c r="E1127" s="179">
        <v>4263</v>
      </c>
      <c r="F1127" s="181" t="s">
        <v>256</v>
      </c>
      <c r="G1127" s="159">
        <v>2500000</v>
      </c>
      <c r="H1127" s="159">
        <v>900000</v>
      </c>
      <c r="I1127" s="254"/>
      <c r="J1127" s="159"/>
      <c r="K1127" s="254"/>
      <c r="L1127" s="159">
        <f t="shared" si="898"/>
        <v>1600000</v>
      </c>
    </row>
    <row r="1128" spans="1:12" ht="15.75" hidden="1">
      <c r="A1128" s="208" t="s">
        <v>689</v>
      </c>
      <c r="B1128" s="221" t="s">
        <v>668</v>
      </c>
      <c r="C1128" s="221">
        <v>43</v>
      </c>
      <c r="D1128" s="228" t="s">
        <v>23</v>
      </c>
      <c r="E1128" s="231">
        <v>451</v>
      </c>
      <c r="F1128" s="234"/>
      <c r="G1128" s="219">
        <f>G1129</f>
        <v>374234</v>
      </c>
      <c r="H1128" s="219">
        <f>H1129</f>
        <v>374234</v>
      </c>
      <c r="I1128" s="219">
        <f>I1129</f>
        <v>0</v>
      </c>
      <c r="J1128" s="219">
        <f>J1129</f>
        <v>0</v>
      </c>
      <c r="K1128" s="219">
        <f>K1129</f>
        <v>0</v>
      </c>
      <c r="L1128" s="219">
        <f t="shared" si="898"/>
        <v>0</v>
      </c>
    </row>
    <row r="1129" spans="1:12" ht="30" hidden="1">
      <c r="A1129" s="208" t="s">
        <v>689</v>
      </c>
      <c r="B1129" s="163" t="s">
        <v>668</v>
      </c>
      <c r="C1129" s="163">
        <v>43</v>
      </c>
      <c r="D1129" s="175" t="s">
        <v>23</v>
      </c>
      <c r="E1129" s="179">
        <v>4511</v>
      </c>
      <c r="F1129" s="181" t="s">
        <v>136</v>
      </c>
      <c r="G1129" s="161">
        <v>374234</v>
      </c>
      <c r="H1129" s="161">
        <v>374234</v>
      </c>
      <c r="I1129" s="255"/>
      <c r="J1129" s="161"/>
      <c r="K1129" s="255"/>
      <c r="L1129" s="161">
        <f t="shared" si="898"/>
        <v>0</v>
      </c>
    </row>
    <row r="1130" spans="1:12" ht="15.75" hidden="1">
      <c r="A1130" s="208" t="s">
        <v>689</v>
      </c>
      <c r="B1130" s="221" t="s">
        <v>668</v>
      </c>
      <c r="C1130" s="221">
        <v>51</v>
      </c>
      <c r="D1130" s="228" t="s">
        <v>23</v>
      </c>
      <c r="E1130" s="231">
        <v>321</v>
      </c>
      <c r="F1130" s="234"/>
      <c r="G1130" s="219">
        <f>G1131</f>
        <v>0</v>
      </c>
      <c r="H1130" s="219">
        <f>H1131</f>
        <v>0</v>
      </c>
      <c r="I1130" s="219">
        <f>I1131</f>
        <v>0</v>
      </c>
      <c r="J1130" s="219">
        <f>J1131</f>
        <v>45000</v>
      </c>
      <c r="K1130" s="219">
        <f>K1131</f>
        <v>0</v>
      </c>
      <c r="L1130" s="219">
        <f t="shared" si="898"/>
        <v>45000</v>
      </c>
    </row>
    <row r="1131" spans="1:12" hidden="1">
      <c r="A1131" s="208" t="s">
        <v>689</v>
      </c>
      <c r="B1131" s="163" t="s">
        <v>668</v>
      </c>
      <c r="C1131" s="163">
        <v>51</v>
      </c>
      <c r="D1131" s="175" t="s">
        <v>23</v>
      </c>
      <c r="E1131" s="179">
        <v>3211</v>
      </c>
      <c r="F1131" s="181" t="s">
        <v>110</v>
      </c>
      <c r="G1131" s="161">
        <v>0</v>
      </c>
      <c r="H1131" s="161"/>
      <c r="I1131" s="255"/>
      <c r="J1131" s="161">
        <v>45000</v>
      </c>
      <c r="K1131" s="255"/>
      <c r="L1131" s="161">
        <f t="shared" si="898"/>
        <v>45000</v>
      </c>
    </row>
    <row r="1132" spans="1:12" s="151" customFormat="1" ht="15.75" hidden="1">
      <c r="A1132" s="208" t="s">
        <v>690</v>
      </c>
      <c r="B1132" s="463" t="s">
        <v>187</v>
      </c>
      <c r="C1132" s="463"/>
      <c r="D1132" s="463"/>
      <c r="E1132" s="463"/>
      <c r="F1132" s="463"/>
      <c r="G1132" s="147">
        <f>SUM(G1133+G1195+G1207+G1225)</f>
        <v>18173500</v>
      </c>
      <c r="H1132" s="147">
        <f>SUM(H1133+H1195+H1207+H1225)</f>
        <v>2546800</v>
      </c>
      <c r="I1132" s="147">
        <f>SUM(I1133+I1195+I1207+I1225)</f>
        <v>385000</v>
      </c>
      <c r="J1132" s="147">
        <f>SUM(J1133+J1195+J1207+J1225)</f>
        <v>1782300</v>
      </c>
      <c r="K1132" s="147">
        <f>SUM(K1133+K1195+K1207+K1225)</f>
        <v>385000</v>
      </c>
      <c r="L1132" s="147">
        <f t="shared" si="898"/>
        <v>17409000</v>
      </c>
    </row>
    <row r="1133" spans="1:12" s="151" customFormat="1" ht="31.5" hidden="1">
      <c r="A1133" s="208" t="s">
        <v>690</v>
      </c>
      <c r="B1133" s="454" t="s">
        <v>176</v>
      </c>
      <c r="C1133" s="454"/>
      <c r="D1133" s="454"/>
      <c r="E1133" s="454"/>
      <c r="F1133" s="149" t="s">
        <v>261</v>
      </c>
      <c r="G1133" s="150">
        <f>G1134+G1136+G1138+G1142+G1144+G1146+G1187+G1148+G1153+G1160+G1170+G1178+G1189+G1191+G1183+G1185+G1193</f>
        <v>16551200</v>
      </c>
      <c r="H1133" s="150">
        <f>H1134+H1136+H1138+H1142+H1144+H1146+H1187+H1148+H1153+H1160+H1170+H1178+H1189+H1191+H1183+H1185+H1193</f>
        <v>1207500</v>
      </c>
      <c r="I1133" s="150">
        <f>I1134+I1136+I1138+I1142+I1144+I1146+I1187+I1148+I1153+I1160+I1170+I1178+I1189+I1191+I1183+I1185+I1193</f>
        <v>385000</v>
      </c>
      <c r="J1133" s="150">
        <f>J1134+J1136+J1138+J1142+J1144+J1146+J1187+J1148+J1153+J1160+J1170+J1178+J1189+J1191+J1183+J1185+J1193</f>
        <v>515000</v>
      </c>
      <c r="K1133" s="150">
        <f>K1134+K1136+K1138+K1142+K1144+K1146+K1187+K1148+K1153+K1160+K1170+K1178+K1189+K1191+K1183+K1185+K1193</f>
        <v>195000</v>
      </c>
      <c r="L1133" s="150">
        <f t="shared" si="898"/>
        <v>15858700</v>
      </c>
    </row>
    <row r="1134" spans="1:12" s="151" customFormat="1" ht="15.75" hidden="1">
      <c r="A1134" s="208" t="s">
        <v>690</v>
      </c>
      <c r="B1134" s="198" t="s">
        <v>176</v>
      </c>
      <c r="C1134" s="215">
        <v>11</v>
      </c>
      <c r="D1134" s="226" t="s">
        <v>25</v>
      </c>
      <c r="E1134" s="217">
        <v>311</v>
      </c>
      <c r="F1134" s="218"/>
      <c r="G1134" s="219">
        <f>SUM(G1135:G1135)</f>
        <v>7073000</v>
      </c>
      <c r="H1134" s="219">
        <f>SUM(H1135:H1135)</f>
        <v>329000</v>
      </c>
      <c r="I1134" s="219">
        <f>SUM(I1135:I1135)</f>
        <v>329000</v>
      </c>
      <c r="J1134" s="219">
        <f>SUM(J1135:J1135)</f>
        <v>0</v>
      </c>
      <c r="K1134" s="219">
        <f>SUM(K1135:K1135)</f>
        <v>0</v>
      </c>
      <c r="L1134" s="219">
        <f t="shared" si="898"/>
        <v>6744000</v>
      </c>
    </row>
    <row r="1135" spans="1:12" hidden="1">
      <c r="A1135" s="208" t="s">
        <v>690</v>
      </c>
      <c r="B1135" s="152" t="s">
        <v>176</v>
      </c>
      <c r="C1135" s="153">
        <v>11</v>
      </c>
      <c r="D1135" s="171" t="s">
        <v>25</v>
      </c>
      <c r="E1135" s="173">
        <v>3111</v>
      </c>
      <c r="F1135" s="156" t="s">
        <v>19</v>
      </c>
      <c r="G1135" s="161">
        <v>7073000</v>
      </c>
      <c r="H1135" s="161">
        <v>329000</v>
      </c>
      <c r="I1135" s="157">
        <f>H1135</f>
        <v>329000</v>
      </c>
      <c r="J1135" s="161"/>
      <c r="K1135" s="157">
        <f>J1135</f>
        <v>0</v>
      </c>
      <c r="L1135" s="161">
        <f t="shared" si="898"/>
        <v>6744000</v>
      </c>
    </row>
    <row r="1136" spans="1:12" s="151" customFormat="1" ht="15.75" hidden="1">
      <c r="A1136" s="208" t="s">
        <v>690</v>
      </c>
      <c r="B1136" s="198" t="s">
        <v>176</v>
      </c>
      <c r="C1136" s="215">
        <v>11</v>
      </c>
      <c r="D1136" s="226" t="s">
        <v>25</v>
      </c>
      <c r="E1136" s="225">
        <v>312</v>
      </c>
      <c r="F1136" s="218"/>
      <c r="G1136" s="219">
        <f t="shared" ref="G1136" si="899">SUM(G1137)</f>
        <v>361000</v>
      </c>
      <c r="H1136" s="219">
        <f t="shared" ref="H1136:K1136" si="900">SUM(H1137)</f>
        <v>0</v>
      </c>
      <c r="I1136" s="219">
        <f t="shared" si="900"/>
        <v>0</v>
      </c>
      <c r="J1136" s="219">
        <f t="shared" si="900"/>
        <v>0</v>
      </c>
      <c r="K1136" s="219">
        <f t="shared" si="900"/>
        <v>0</v>
      </c>
      <c r="L1136" s="219">
        <f t="shared" si="898"/>
        <v>361000</v>
      </c>
    </row>
    <row r="1137" spans="1:12" hidden="1">
      <c r="A1137" s="208" t="s">
        <v>690</v>
      </c>
      <c r="B1137" s="152" t="s">
        <v>176</v>
      </c>
      <c r="C1137" s="153">
        <v>11</v>
      </c>
      <c r="D1137" s="171" t="s">
        <v>25</v>
      </c>
      <c r="E1137" s="173">
        <v>3121</v>
      </c>
      <c r="F1137" s="156" t="s">
        <v>138</v>
      </c>
      <c r="G1137" s="161">
        <v>361000</v>
      </c>
      <c r="H1137" s="161"/>
      <c r="I1137" s="157">
        <f>H1137</f>
        <v>0</v>
      </c>
      <c r="J1137" s="161"/>
      <c r="K1137" s="157">
        <f>J1137</f>
        <v>0</v>
      </c>
      <c r="L1137" s="161">
        <f t="shared" si="898"/>
        <v>361000</v>
      </c>
    </row>
    <row r="1138" spans="1:12" s="151" customFormat="1" ht="15.75" hidden="1">
      <c r="A1138" s="208" t="s">
        <v>690</v>
      </c>
      <c r="B1138" s="198" t="s">
        <v>176</v>
      </c>
      <c r="C1138" s="215">
        <v>11</v>
      </c>
      <c r="D1138" s="226" t="s">
        <v>25</v>
      </c>
      <c r="E1138" s="225">
        <v>313</v>
      </c>
      <c r="F1138" s="218"/>
      <c r="G1138" s="219">
        <f t="shared" ref="G1138" si="901">SUM(G1139:G1141)</f>
        <v>1275000</v>
      </c>
      <c r="H1138" s="219">
        <f t="shared" ref="H1138:J1138" si="902">SUM(H1139:H1141)</f>
        <v>56000</v>
      </c>
      <c r="I1138" s="219">
        <f t="shared" ref="I1138" si="903">SUM(I1139:I1141)</f>
        <v>56000</v>
      </c>
      <c r="J1138" s="219">
        <f t="shared" si="902"/>
        <v>0</v>
      </c>
      <c r="K1138" s="219">
        <f t="shared" ref="K1138" si="904">SUM(K1139:K1141)</f>
        <v>0</v>
      </c>
      <c r="L1138" s="219">
        <f t="shared" si="898"/>
        <v>1219000</v>
      </c>
    </row>
    <row r="1139" spans="1:12" hidden="1">
      <c r="A1139" s="208" t="s">
        <v>690</v>
      </c>
      <c r="B1139" s="152" t="s">
        <v>176</v>
      </c>
      <c r="C1139" s="153">
        <v>11</v>
      </c>
      <c r="D1139" s="171" t="s">
        <v>25</v>
      </c>
      <c r="E1139" s="173">
        <v>3131</v>
      </c>
      <c r="F1139" s="156" t="s">
        <v>211</v>
      </c>
      <c r="G1139" s="159">
        <v>58000</v>
      </c>
      <c r="H1139" s="159"/>
      <c r="I1139" s="157">
        <f t="shared" ref="I1139:I1141" si="905">H1139</f>
        <v>0</v>
      </c>
      <c r="J1139" s="159"/>
      <c r="K1139" s="157">
        <f t="shared" ref="K1139:K1141" si="906">J1139</f>
        <v>0</v>
      </c>
      <c r="L1139" s="159">
        <f t="shared" si="898"/>
        <v>58000</v>
      </c>
    </row>
    <row r="1140" spans="1:12" ht="30" hidden="1">
      <c r="A1140" s="208" t="s">
        <v>690</v>
      </c>
      <c r="B1140" s="152" t="s">
        <v>176</v>
      </c>
      <c r="C1140" s="153">
        <v>11</v>
      </c>
      <c r="D1140" s="171" t="s">
        <v>25</v>
      </c>
      <c r="E1140" s="173">
        <v>3132</v>
      </c>
      <c r="F1140" s="156" t="s">
        <v>280</v>
      </c>
      <c r="G1140" s="159">
        <v>1097000</v>
      </c>
      <c r="H1140" s="159">
        <v>51000</v>
      </c>
      <c r="I1140" s="157">
        <f t="shared" si="905"/>
        <v>51000</v>
      </c>
      <c r="J1140" s="159"/>
      <c r="K1140" s="157">
        <f t="shared" si="906"/>
        <v>0</v>
      </c>
      <c r="L1140" s="159">
        <f t="shared" si="898"/>
        <v>1046000</v>
      </c>
    </row>
    <row r="1141" spans="1:12" ht="30" hidden="1">
      <c r="A1141" s="208" t="s">
        <v>690</v>
      </c>
      <c r="B1141" s="152" t="s">
        <v>176</v>
      </c>
      <c r="C1141" s="153">
        <v>11</v>
      </c>
      <c r="D1141" s="171" t="s">
        <v>25</v>
      </c>
      <c r="E1141" s="173">
        <v>3133</v>
      </c>
      <c r="F1141" s="156" t="s">
        <v>258</v>
      </c>
      <c r="G1141" s="159">
        <v>120000</v>
      </c>
      <c r="H1141" s="159">
        <v>5000</v>
      </c>
      <c r="I1141" s="157">
        <f t="shared" si="905"/>
        <v>5000</v>
      </c>
      <c r="J1141" s="159"/>
      <c r="K1141" s="157">
        <f t="shared" si="906"/>
        <v>0</v>
      </c>
      <c r="L1141" s="159">
        <f t="shared" si="898"/>
        <v>115000</v>
      </c>
    </row>
    <row r="1142" spans="1:12" s="151" customFormat="1" ht="15.75" hidden="1">
      <c r="A1142" s="208" t="s">
        <v>690</v>
      </c>
      <c r="B1142" s="198" t="s">
        <v>176</v>
      </c>
      <c r="C1142" s="215">
        <v>11</v>
      </c>
      <c r="D1142" s="226" t="s">
        <v>25</v>
      </c>
      <c r="E1142" s="225">
        <v>322</v>
      </c>
      <c r="F1142" s="218"/>
      <c r="G1142" s="219">
        <f t="shared" ref="G1142" si="907">SUM(G1143)</f>
        <v>120000</v>
      </c>
      <c r="H1142" s="219">
        <f t="shared" ref="H1142:K1142" si="908">SUM(H1143)</f>
        <v>0</v>
      </c>
      <c r="I1142" s="219">
        <f t="shared" si="908"/>
        <v>0</v>
      </c>
      <c r="J1142" s="219">
        <f t="shared" si="908"/>
        <v>0</v>
      </c>
      <c r="K1142" s="219">
        <f t="shared" si="908"/>
        <v>0</v>
      </c>
      <c r="L1142" s="219">
        <f t="shared" si="898"/>
        <v>120000</v>
      </c>
    </row>
    <row r="1143" spans="1:12" hidden="1">
      <c r="A1143" s="208" t="s">
        <v>690</v>
      </c>
      <c r="B1143" s="152" t="s">
        <v>176</v>
      </c>
      <c r="C1143" s="153">
        <v>11</v>
      </c>
      <c r="D1143" s="171" t="s">
        <v>25</v>
      </c>
      <c r="E1143" s="173">
        <v>3223</v>
      </c>
      <c r="F1143" s="156" t="s">
        <v>115</v>
      </c>
      <c r="G1143" s="161">
        <v>120000</v>
      </c>
      <c r="H1143" s="161"/>
      <c r="I1143" s="157">
        <f>H1143</f>
        <v>0</v>
      </c>
      <c r="J1143" s="161"/>
      <c r="K1143" s="157">
        <f>J1143</f>
        <v>0</v>
      </c>
      <c r="L1143" s="161">
        <f t="shared" si="898"/>
        <v>120000</v>
      </c>
    </row>
    <row r="1144" spans="1:12" s="151" customFormat="1" ht="15.75" hidden="1">
      <c r="A1144" s="208" t="s">
        <v>690</v>
      </c>
      <c r="B1144" s="198" t="s">
        <v>176</v>
      </c>
      <c r="C1144" s="215">
        <v>11</v>
      </c>
      <c r="D1144" s="226" t="s">
        <v>25</v>
      </c>
      <c r="E1144" s="225">
        <v>323</v>
      </c>
      <c r="F1144" s="218"/>
      <c r="G1144" s="219">
        <f>SUM(G1145:G1145)</f>
        <v>116000</v>
      </c>
      <c r="H1144" s="219">
        <f>SUM(H1145:H1145)</f>
        <v>0</v>
      </c>
      <c r="I1144" s="219">
        <f>SUM(I1145:I1145)</f>
        <v>0</v>
      </c>
      <c r="J1144" s="219">
        <f>SUM(J1145:J1145)</f>
        <v>195000</v>
      </c>
      <c r="K1144" s="219">
        <f>SUM(K1145:K1145)</f>
        <v>195000</v>
      </c>
      <c r="L1144" s="219">
        <f t="shared" si="898"/>
        <v>311000</v>
      </c>
    </row>
    <row r="1145" spans="1:12" hidden="1">
      <c r="A1145" s="208" t="s">
        <v>690</v>
      </c>
      <c r="B1145" s="152" t="s">
        <v>176</v>
      </c>
      <c r="C1145" s="153">
        <v>11</v>
      </c>
      <c r="D1145" s="171" t="s">
        <v>25</v>
      </c>
      <c r="E1145" s="173">
        <v>3235</v>
      </c>
      <c r="F1145" s="156" t="s">
        <v>42</v>
      </c>
      <c r="G1145" s="161">
        <v>116000</v>
      </c>
      <c r="H1145" s="161"/>
      <c r="I1145" s="157">
        <f>H1145</f>
        <v>0</v>
      </c>
      <c r="J1145" s="161">
        <v>195000</v>
      </c>
      <c r="K1145" s="157">
        <f>J1145</f>
        <v>195000</v>
      </c>
      <c r="L1145" s="161">
        <f t="shared" si="898"/>
        <v>311000</v>
      </c>
    </row>
    <row r="1146" spans="1:12" s="151" customFormat="1" ht="15.75" hidden="1">
      <c r="A1146" s="208" t="s">
        <v>690</v>
      </c>
      <c r="B1146" s="198" t="s">
        <v>176</v>
      </c>
      <c r="C1146" s="215">
        <v>11</v>
      </c>
      <c r="D1146" s="226" t="s">
        <v>25</v>
      </c>
      <c r="E1146" s="225">
        <v>329</v>
      </c>
      <c r="F1146" s="218"/>
      <c r="G1146" s="219">
        <f t="shared" ref="G1146" si="909">SUM(G1147)</f>
        <v>255000</v>
      </c>
      <c r="H1146" s="219">
        <f t="shared" ref="H1146:K1146" si="910">SUM(H1147)</f>
        <v>0</v>
      </c>
      <c r="I1146" s="219">
        <f t="shared" si="910"/>
        <v>0</v>
      </c>
      <c r="J1146" s="219">
        <f t="shared" si="910"/>
        <v>0</v>
      </c>
      <c r="K1146" s="219">
        <f t="shared" si="910"/>
        <v>0</v>
      </c>
      <c r="L1146" s="219">
        <f t="shared" si="898"/>
        <v>255000</v>
      </c>
    </row>
    <row r="1147" spans="1:12" hidden="1">
      <c r="A1147" s="208" t="s">
        <v>690</v>
      </c>
      <c r="B1147" s="152" t="s">
        <v>176</v>
      </c>
      <c r="C1147" s="153">
        <v>11</v>
      </c>
      <c r="D1147" s="171" t="s">
        <v>25</v>
      </c>
      <c r="E1147" s="173">
        <v>3294</v>
      </c>
      <c r="F1147" s="156" t="s">
        <v>620</v>
      </c>
      <c r="G1147" s="161">
        <v>255000</v>
      </c>
      <c r="H1147" s="161"/>
      <c r="I1147" s="157">
        <f>H1147</f>
        <v>0</v>
      </c>
      <c r="J1147" s="161"/>
      <c r="K1147" s="157">
        <f>J1147</f>
        <v>0</v>
      </c>
      <c r="L1147" s="161">
        <f t="shared" si="898"/>
        <v>255000</v>
      </c>
    </row>
    <row r="1148" spans="1:12" s="151" customFormat="1" ht="15.75" hidden="1">
      <c r="A1148" s="208" t="s">
        <v>690</v>
      </c>
      <c r="B1148" s="198" t="s">
        <v>176</v>
      </c>
      <c r="C1148" s="215">
        <v>31</v>
      </c>
      <c r="D1148" s="226" t="s">
        <v>25</v>
      </c>
      <c r="E1148" s="225">
        <v>321</v>
      </c>
      <c r="F1148" s="218"/>
      <c r="G1148" s="219">
        <f t="shared" ref="G1148" si="911">SUM(G1149:G1152)</f>
        <v>731200</v>
      </c>
      <c r="H1148" s="219">
        <f t="shared" ref="H1148:J1148" si="912">SUM(H1149:H1152)</f>
        <v>101500</v>
      </c>
      <c r="I1148" s="219">
        <f t="shared" ref="I1148" si="913">SUM(I1149:I1152)</f>
        <v>0</v>
      </c>
      <c r="J1148" s="219">
        <f t="shared" si="912"/>
        <v>200000</v>
      </c>
      <c r="K1148" s="219">
        <f t="shared" ref="K1148" si="914">SUM(K1149:K1152)</f>
        <v>0</v>
      </c>
      <c r="L1148" s="219">
        <f t="shared" si="898"/>
        <v>829700</v>
      </c>
    </row>
    <row r="1149" spans="1:12" hidden="1">
      <c r="A1149" s="208" t="s">
        <v>690</v>
      </c>
      <c r="B1149" s="152" t="s">
        <v>176</v>
      </c>
      <c r="C1149" s="153">
        <v>31</v>
      </c>
      <c r="D1149" s="171" t="s">
        <v>25</v>
      </c>
      <c r="E1149" s="173">
        <v>3211</v>
      </c>
      <c r="F1149" s="156" t="s">
        <v>110</v>
      </c>
      <c r="G1149" s="159">
        <v>313200</v>
      </c>
      <c r="H1149" s="159"/>
      <c r="I1149" s="254"/>
      <c r="J1149" s="159">
        <v>200000</v>
      </c>
      <c r="K1149" s="254"/>
      <c r="L1149" s="159">
        <f t="shared" si="898"/>
        <v>513200</v>
      </c>
    </row>
    <row r="1150" spans="1:12" ht="30" hidden="1">
      <c r="A1150" s="208" t="s">
        <v>690</v>
      </c>
      <c r="B1150" s="152" t="s">
        <v>176</v>
      </c>
      <c r="C1150" s="153">
        <v>31</v>
      </c>
      <c r="D1150" s="171" t="s">
        <v>25</v>
      </c>
      <c r="E1150" s="173">
        <v>3212</v>
      </c>
      <c r="F1150" s="156" t="s">
        <v>111</v>
      </c>
      <c r="G1150" s="159">
        <v>250000</v>
      </c>
      <c r="H1150" s="159"/>
      <c r="I1150" s="254"/>
      <c r="J1150" s="159"/>
      <c r="K1150" s="254"/>
      <c r="L1150" s="159">
        <f t="shared" si="898"/>
        <v>250000</v>
      </c>
    </row>
    <row r="1151" spans="1:12" hidden="1">
      <c r="A1151" s="208" t="s">
        <v>690</v>
      </c>
      <c r="B1151" s="152" t="s">
        <v>176</v>
      </c>
      <c r="C1151" s="153">
        <v>31</v>
      </c>
      <c r="D1151" s="171" t="s">
        <v>25</v>
      </c>
      <c r="E1151" s="173">
        <v>3213</v>
      </c>
      <c r="F1151" s="156" t="s">
        <v>112</v>
      </c>
      <c r="G1151" s="159">
        <v>158000</v>
      </c>
      <c r="H1151" s="159">
        <v>101500</v>
      </c>
      <c r="I1151" s="254"/>
      <c r="J1151" s="159"/>
      <c r="K1151" s="254"/>
      <c r="L1151" s="159">
        <f t="shared" si="898"/>
        <v>56500</v>
      </c>
    </row>
    <row r="1152" spans="1:12" hidden="1">
      <c r="A1152" s="208" t="s">
        <v>690</v>
      </c>
      <c r="B1152" s="152" t="s">
        <v>176</v>
      </c>
      <c r="C1152" s="153">
        <v>31</v>
      </c>
      <c r="D1152" s="171" t="s">
        <v>25</v>
      </c>
      <c r="E1152" s="173">
        <v>3214</v>
      </c>
      <c r="F1152" s="156" t="s">
        <v>234</v>
      </c>
      <c r="G1152" s="159">
        <v>10000</v>
      </c>
      <c r="H1152" s="159"/>
      <c r="I1152" s="254"/>
      <c r="J1152" s="159"/>
      <c r="K1152" s="254"/>
      <c r="L1152" s="159">
        <f t="shared" si="898"/>
        <v>10000</v>
      </c>
    </row>
    <row r="1153" spans="1:12" s="151" customFormat="1" ht="15.75" hidden="1">
      <c r="A1153" s="208" t="s">
        <v>690</v>
      </c>
      <c r="B1153" s="198" t="s">
        <v>176</v>
      </c>
      <c r="C1153" s="215">
        <v>31</v>
      </c>
      <c r="D1153" s="226" t="s">
        <v>25</v>
      </c>
      <c r="E1153" s="225">
        <v>322</v>
      </c>
      <c r="F1153" s="218"/>
      <c r="G1153" s="219">
        <f t="shared" ref="G1153" si="915">SUM(G1154:G1159)</f>
        <v>1315000</v>
      </c>
      <c r="H1153" s="219">
        <f t="shared" ref="H1153:J1153" si="916">SUM(H1154:H1159)</f>
        <v>271000</v>
      </c>
      <c r="I1153" s="219">
        <f t="shared" ref="I1153" si="917">SUM(I1154:I1159)</f>
        <v>0</v>
      </c>
      <c r="J1153" s="219">
        <f t="shared" si="916"/>
        <v>0</v>
      </c>
      <c r="K1153" s="219">
        <f t="shared" ref="K1153" si="918">SUM(K1154:K1159)</f>
        <v>0</v>
      </c>
      <c r="L1153" s="219">
        <f t="shared" si="898"/>
        <v>1044000</v>
      </c>
    </row>
    <row r="1154" spans="1:12" hidden="1">
      <c r="A1154" s="208" t="s">
        <v>690</v>
      </c>
      <c r="B1154" s="152" t="s">
        <v>176</v>
      </c>
      <c r="C1154" s="153">
        <v>31</v>
      </c>
      <c r="D1154" s="171" t="s">
        <v>25</v>
      </c>
      <c r="E1154" s="173">
        <v>3221</v>
      </c>
      <c r="F1154" s="156" t="s">
        <v>146</v>
      </c>
      <c r="G1154" s="159">
        <v>150000</v>
      </c>
      <c r="H1154" s="159"/>
      <c r="I1154" s="254"/>
      <c r="J1154" s="159"/>
      <c r="K1154" s="254"/>
      <c r="L1154" s="159">
        <f t="shared" si="898"/>
        <v>150000</v>
      </c>
    </row>
    <row r="1155" spans="1:12" hidden="1">
      <c r="A1155" s="208" t="s">
        <v>690</v>
      </c>
      <c r="B1155" s="152" t="s">
        <v>176</v>
      </c>
      <c r="C1155" s="153">
        <v>31</v>
      </c>
      <c r="D1155" s="171" t="s">
        <v>25</v>
      </c>
      <c r="E1155" s="173">
        <v>3222</v>
      </c>
      <c r="F1155" s="156" t="s">
        <v>114</v>
      </c>
      <c r="G1155" s="159">
        <v>185000</v>
      </c>
      <c r="H1155" s="159">
        <v>50000</v>
      </c>
      <c r="I1155" s="254"/>
      <c r="J1155" s="159"/>
      <c r="K1155" s="254"/>
      <c r="L1155" s="159">
        <f t="shared" ref="L1155:L1218" si="919">G1155-H1155+J1155</f>
        <v>135000</v>
      </c>
    </row>
    <row r="1156" spans="1:12" hidden="1">
      <c r="A1156" s="208" t="s">
        <v>690</v>
      </c>
      <c r="B1156" s="152" t="s">
        <v>176</v>
      </c>
      <c r="C1156" s="153">
        <v>31</v>
      </c>
      <c r="D1156" s="171" t="s">
        <v>25</v>
      </c>
      <c r="E1156" s="173">
        <v>3223</v>
      </c>
      <c r="F1156" s="156" t="s">
        <v>115</v>
      </c>
      <c r="G1156" s="159">
        <v>500000</v>
      </c>
      <c r="H1156" s="159">
        <v>135000</v>
      </c>
      <c r="I1156" s="254"/>
      <c r="J1156" s="159"/>
      <c r="K1156" s="254"/>
      <c r="L1156" s="159">
        <f t="shared" si="919"/>
        <v>365000</v>
      </c>
    </row>
    <row r="1157" spans="1:12" ht="30" hidden="1">
      <c r="A1157" s="208" t="s">
        <v>690</v>
      </c>
      <c r="B1157" s="152" t="s">
        <v>176</v>
      </c>
      <c r="C1157" s="153">
        <v>31</v>
      </c>
      <c r="D1157" s="171" t="s">
        <v>25</v>
      </c>
      <c r="E1157" s="173">
        <v>3224</v>
      </c>
      <c r="F1157" s="156" t="s">
        <v>144</v>
      </c>
      <c r="G1157" s="159">
        <v>250000</v>
      </c>
      <c r="H1157" s="159"/>
      <c r="I1157" s="254"/>
      <c r="J1157" s="159"/>
      <c r="K1157" s="254"/>
      <c r="L1157" s="159">
        <f t="shared" si="919"/>
        <v>250000</v>
      </c>
    </row>
    <row r="1158" spans="1:12" hidden="1">
      <c r="A1158" s="208" t="s">
        <v>690</v>
      </c>
      <c r="B1158" s="152" t="s">
        <v>176</v>
      </c>
      <c r="C1158" s="153">
        <v>31</v>
      </c>
      <c r="D1158" s="171" t="s">
        <v>25</v>
      </c>
      <c r="E1158" s="173">
        <v>3225</v>
      </c>
      <c r="F1158" s="156" t="s">
        <v>151</v>
      </c>
      <c r="G1158" s="159">
        <v>180000</v>
      </c>
      <c r="H1158" s="159">
        <v>86000</v>
      </c>
      <c r="I1158" s="254"/>
      <c r="J1158" s="159"/>
      <c r="K1158" s="254"/>
      <c r="L1158" s="159">
        <f t="shared" si="919"/>
        <v>94000</v>
      </c>
    </row>
    <row r="1159" spans="1:12" hidden="1">
      <c r="A1159" s="208" t="s">
        <v>690</v>
      </c>
      <c r="B1159" s="152" t="s">
        <v>176</v>
      </c>
      <c r="C1159" s="153">
        <v>31</v>
      </c>
      <c r="D1159" s="171" t="s">
        <v>25</v>
      </c>
      <c r="E1159" s="173">
        <v>3227</v>
      </c>
      <c r="F1159" s="156" t="s">
        <v>235</v>
      </c>
      <c r="G1159" s="159">
        <v>50000</v>
      </c>
      <c r="H1159" s="159"/>
      <c r="I1159" s="254"/>
      <c r="J1159" s="159"/>
      <c r="K1159" s="254"/>
      <c r="L1159" s="159">
        <f t="shared" si="919"/>
        <v>50000</v>
      </c>
    </row>
    <row r="1160" spans="1:12" s="151" customFormat="1" ht="15.75" hidden="1">
      <c r="A1160" s="208" t="s">
        <v>690</v>
      </c>
      <c r="B1160" s="198" t="s">
        <v>176</v>
      </c>
      <c r="C1160" s="215">
        <v>31</v>
      </c>
      <c r="D1160" s="226" t="s">
        <v>25</v>
      </c>
      <c r="E1160" s="225">
        <v>323</v>
      </c>
      <c r="F1160" s="218"/>
      <c r="G1160" s="219">
        <f t="shared" ref="G1160" si="920">SUM(G1161:G1169)</f>
        <v>4073000</v>
      </c>
      <c r="H1160" s="219">
        <f t="shared" ref="H1160:J1160" si="921">SUM(H1161:H1169)</f>
        <v>450000</v>
      </c>
      <c r="I1160" s="219">
        <f t="shared" ref="I1160" si="922">SUM(I1161:I1169)</f>
        <v>0</v>
      </c>
      <c r="J1160" s="219">
        <f t="shared" si="921"/>
        <v>107000</v>
      </c>
      <c r="K1160" s="219">
        <f t="shared" ref="K1160" si="923">SUM(K1161:K1169)</f>
        <v>0</v>
      </c>
      <c r="L1160" s="219">
        <f t="shared" si="919"/>
        <v>3730000</v>
      </c>
    </row>
    <row r="1161" spans="1:12" hidden="1">
      <c r="A1161" s="208" t="s">
        <v>690</v>
      </c>
      <c r="B1161" s="152" t="s">
        <v>176</v>
      </c>
      <c r="C1161" s="153">
        <v>31</v>
      </c>
      <c r="D1161" s="171" t="s">
        <v>25</v>
      </c>
      <c r="E1161" s="173">
        <v>3231</v>
      </c>
      <c r="F1161" s="156" t="s">
        <v>117</v>
      </c>
      <c r="G1161" s="159">
        <v>207000</v>
      </c>
      <c r="H1161" s="159"/>
      <c r="I1161" s="254"/>
      <c r="J1161" s="159">
        <v>5000</v>
      </c>
      <c r="K1161" s="254"/>
      <c r="L1161" s="159">
        <f t="shared" si="919"/>
        <v>212000</v>
      </c>
    </row>
    <row r="1162" spans="1:12" hidden="1">
      <c r="A1162" s="208" t="s">
        <v>690</v>
      </c>
      <c r="B1162" s="152" t="s">
        <v>176</v>
      </c>
      <c r="C1162" s="153">
        <v>31</v>
      </c>
      <c r="D1162" s="171" t="s">
        <v>25</v>
      </c>
      <c r="E1162" s="173">
        <v>3232</v>
      </c>
      <c r="F1162" s="156" t="s">
        <v>118</v>
      </c>
      <c r="G1162" s="159">
        <v>1700000</v>
      </c>
      <c r="H1162" s="159"/>
      <c r="I1162" s="254"/>
      <c r="J1162" s="159">
        <v>100000</v>
      </c>
      <c r="K1162" s="254"/>
      <c r="L1162" s="159">
        <f t="shared" si="919"/>
        <v>1800000</v>
      </c>
    </row>
    <row r="1163" spans="1:12" hidden="1">
      <c r="A1163" s="208" t="s">
        <v>690</v>
      </c>
      <c r="B1163" s="152" t="s">
        <v>176</v>
      </c>
      <c r="C1163" s="153">
        <v>31</v>
      </c>
      <c r="D1163" s="171" t="s">
        <v>25</v>
      </c>
      <c r="E1163" s="173">
        <v>3233</v>
      </c>
      <c r="F1163" s="156" t="s">
        <v>119</v>
      </c>
      <c r="G1163" s="159">
        <v>3000</v>
      </c>
      <c r="H1163" s="159"/>
      <c r="I1163" s="254"/>
      <c r="J1163" s="159"/>
      <c r="K1163" s="254"/>
      <c r="L1163" s="159">
        <f t="shared" si="919"/>
        <v>3000</v>
      </c>
    </row>
    <row r="1164" spans="1:12" hidden="1">
      <c r="A1164" s="208" t="s">
        <v>690</v>
      </c>
      <c r="B1164" s="152" t="s">
        <v>176</v>
      </c>
      <c r="C1164" s="153">
        <v>31</v>
      </c>
      <c r="D1164" s="171" t="s">
        <v>25</v>
      </c>
      <c r="E1164" s="173">
        <v>3234</v>
      </c>
      <c r="F1164" s="156" t="s">
        <v>120</v>
      </c>
      <c r="G1164" s="159">
        <v>125000</v>
      </c>
      <c r="H1164" s="159"/>
      <c r="I1164" s="254"/>
      <c r="J1164" s="159"/>
      <c r="K1164" s="254"/>
      <c r="L1164" s="159">
        <f t="shared" si="919"/>
        <v>125000</v>
      </c>
    </row>
    <row r="1165" spans="1:12" hidden="1">
      <c r="A1165" s="208" t="s">
        <v>690</v>
      </c>
      <c r="B1165" s="152" t="s">
        <v>176</v>
      </c>
      <c r="C1165" s="153">
        <v>31</v>
      </c>
      <c r="D1165" s="171" t="s">
        <v>25</v>
      </c>
      <c r="E1165" s="173">
        <v>3235</v>
      </c>
      <c r="F1165" s="156" t="s">
        <v>42</v>
      </c>
      <c r="G1165" s="159">
        <v>300000</v>
      </c>
      <c r="H1165" s="159">
        <v>195000</v>
      </c>
      <c r="I1165" s="254"/>
      <c r="J1165" s="159"/>
      <c r="K1165" s="254"/>
      <c r="L1165" s="159">
        <f t="shared" si="919"/>
        <v>105000</v>
      </c>
    </row>
    <row r="1166" spans="1:12" hidden="1">
      <c r="A1166" s="208" t="s">
        <v>690</v>
      </c>
      <c r="B1166" s="152" t="s">
        <v>176</v>
      </c>
      <c r="C1166" s="153">
        <v>31</v>
      </c>
      <c r="D1166" s="171" t="s">
        <v>25</v>
      </c>
      <c r="E1166" s="173">
        <v>3236</v>
      </c>
      <c r="F1166" s="156" t="s">
        <v>121</v>
      </c>
      <c r="G1166" s="159">
        <v>10000</v>
      </c>
      <c r="H1166" s="159"/>
      <c r="I1166" s="254"/>
      <c r="J1166" s="159"/>
      <c r="K1166" s="254"/>
      <c r="L1166" s="159">
        <f t="shared" si="919"/>
        <v>10000</v>
      </c>
    </row>
    <row r="1167" spans="1:12" hidden="1">
      <c r="A1167" s="208" t="s">
        <v>690</v>
      </c>
      <c r="B1167" s="152" t="s">
        <v>176</v>
      </c>
      <c r="C1167" s="153">
        <v>31</v>
      </c>
      <c r="D1167" s="171" t="s">
        <v>25</v>
      </c>
      <c r="E1167" s="173">
        <v>3237</v>
      </c>
      <c r="F1167" s="156" t="s">
        <v>36</v>
      </c>
      <c r="G1167" s="159">
        <v>1325000</v>
      </c>
      <c r="H1167" s="159">
        <v>220000</v>
      </c>
      <c r="I1167" s="254"/>
      <c r="J1167" s="159"/>
      <c r="K1167" s="254"/>
      <c r="L1167" s="159">
        <f t="shared" si="919"/>
        <v>1105000</v>
      </c>
    </row>
    <row r="1168" spans="1:12" hidden="1">
      <c r="A1168" s="208" t="s">
        <v>690</v>
      </c>
      <c r="B1168" s="152" t="s">
        <v>176</v>
      </c>
      <c r="C1168" s="153">
        <v>31</v>
      </c>
      <c r="D1168" s="171" t="s">
        <v>25</v>
      </c>
      <c r="E1168" s="173">
        <v>3238</v>
      </c>
      <c r="F1168" s="156" t="s">
        <v>122</v>
      </c>
      <c r="G1168" s="159">
        <v>18000</v>
      </c>
      <c r="H1168" s="159"/>
      <c r="I1168" s="254"/>
      <c r="J1168" s="159">
        <v>2000</v>
      </c>
      <c r="K1168" s="254"/>
      <c r="L1168" s="159">
        <f t="shared" si="919"/>
        <v>20000</v>
      </c>
    </row>
    <row r="1169" spans="1:12" hidden="1">
      <c r="A1169" s="208" t="s">
        <v>690</v>
      </c>
      <c r="B1169" s="152" t="s">
        <v>176</v>
      </c>
      <c r="C1169" s="153">
        <v>31</v>
      </c>
      <c r="D1169" s="171" t="s">
        <v>25</v>
      </c>
      <c r="E1169" s="173">
        <v>3239</v>
      </c>
      <c r="F1169" s="156" t="s">
        <v>41</v>
      </c>
      <c r="G1169" s="159">
        <v>385000</v>
      </c>
      <c r="H1169" s="159">
        <v>35000</v>
      </c>
      <c r="I1169" s="254"/>
      <c r="J1169" s="159"/>
      <c r="K1169" s="254"/>
      <c r="L1169" s="159">
        <f t="shared" si="919"/>
        <v>350000</v>
      </c>
    </row>
    <row r="1170" spans="1:12" s="151" customFormat="1" ht="15.75" hidden="1">
      <c r="A1170" s="208" t="s">
        <v>690</v>
      </c>
      <c r="B1170" s="198" t="s">
        <v>176</v>
      </c>
      <c r="C1170" s="215">
        <v>31</v>
      </c>
      <c r="D1170" s="226" t="s">
        <v>25</v>
      </c>
      <c r="E1170" s="225">
        <v>329</v>
      </c>
      <c r="F1170" s="218"/>
      <c r="G1170" s="219">
        <f t="shared" ref="G1170" si="924">SUM(G1171:G1177)</f>
        <v>928000</v>
      </c>
      <c r="H1170" s="219">
        <f t="shared" ref="H1170:J1170" si="925">SUM(H1171:H1177)</f>
        <v>0</v>
      </c>
      <c r="I1170" s="219">
        <f t="shared" ref="I1170" si="926">SUM(I1171:I1177)</f>
        <v>0</v>
      </c>
      <c r="J1170" s="219">
        <f t="shared" si="925"/>
        <v>13000</v>
      </c>
      <c r="K1170" s="219">
        <f t="shared" ref="K1170" si="927">SUM(K1171:K1177)</f>
        <v>0</v>
      </c>
      <c r="L1170" s="219">
        <f t="shared" si="919"/>
        <v>941000</v>
      </c>
    </row>
    <row r="1171" spans="1:12" ht="30" hidden="1">
      <c r="A1171" s="208" t="s">
        <v>690</v>
      </c>
      <c r="B1171" s="152" t="s">
        <v>176</v>
      </c>
      <c r="C1171" s="153">
        <v>31</v>
      </c>
      <c r="D1171" s="171" t="s">
        <v>25</v>
      </c>
      <c r="E1171" s="173">
        <v>3291</v>
      </c>
      <c r="F1171" s="156" t="s">
        <v>640</v>
      </c>
      <c r="G1171" s="159">
        <v>400000</v>
      </c>
      <c r="H1171" s="159"/>
      <c r="I1171" s="254"/>
      <c r="J1171" s="159">
        <v>13000</v>
      </c>
      <c r="K1171" s="254"/>
      <c r="L1171" s="159">
        <f t="shared" si="919"/>
        <v>413000</v>
      </c>
    </row>
    <row r="1172" spans="1:12" hidden="1">
      <c r="A1172" s="208" t="s">
        <v>690</v>
      </c>
      <c r="B1172" s="152" t="s">
        <v>176</v>
      </c>
      <c r="C1172" s="153">
        <v>31</v>
      </c>
      <c r="D1172" s="171" t="s">
        <v>25</v>
      </c>
      <c r="E1172" s="173">
        <v>3292</v>
      </c>
      <c r="F1172" s="156" t="s">
        <v>123</v>
      </c>
      <c r="G1172" s="159">
        <v>403000</v>
      </c>
      <c r="H1172" s="159"/>
      <c r="I1172" s="254"/>
      <c r="J1172" s="159"/>
      <c r="K1172" s="254"/>
      <c r="L1172" s="159">
        <f t="shared" si="919"/>
        <v>403000</v>
      </c>
    </row>
    <row r="1173" spans="1:12" hidden="1">
      <c r="A1173" s="208" t="s">
        <v>690</v>
      </c>
      <c r="B1173" s="152" t="s">
        <v>176</v>
      </c>
      <c r="C1173" s="153">
        <v>31</v>
      </c>
      <c r="D1173" s="171" t="s">
        <v>25</v>
      </c>
      <c r="E1173" s="173">
        <v>3293</v>
      </c>
      <c r="F1173" s="156" t="s">
        <v>124</v>
      </c>
      <c r="G1173" s="159">
        <v>60000</v>
      </c>
      <c r="H1173" s="159"/>
      <c r="I1173" s="254"/>
      <c r="J1173" s="159"/>
      <c r="K1173" s="254"/>
      <c r="L1173" s="159">
        <f t="shared" si="919"/>
        <v>60000</v>
      </c>
    </row>
    <row r="1174" spans="1:12" hidden="1">
      <c r="A1174" s="208" t="s">
        <v>690</v>
      </c>
      <c r="B1174" s="152" t="s">
        <v>176</v>
      </c>
      <c r="C1174" s="153">
        <v>31</v>
      </c>
      <c r="D1174" s="171" t="s">
        <v>25</v>
      </c>
      <c r="E1174" s="173">
        <v>3294</v>
      </c>
      <c r="F1174" s="156" t="s">
        <v>620</v>
      </c>
      <c r="G1174" s="159">
        <v>5000</v>
      </c>
      <c r="H1174" s="159"/>
      <c r="I1174" s="254"/>
      <c r="J1174" s="159"/>
      <c r="K1174" s="254"/>
      <c r="L1174" s="159">
        <f t="shared" si="919"/>
        <v>5000</v>
      </c>
    </row>
    <row r="1175" spans="1:12" hidden="1">
      <c r="A1175" s="208" t="s">
        <v>690</v>
      </c>
      <c r="B1175" s="152" t="s">
        <v>176</v>
      </c>
      <c r="C1175" s="153">
        <v>31</v>
      </c>
      <c r="D1175" s="171" t="s">
        <v>25</v>
      </c>
      <c r="E1175" s="173">
        <v>3295</v>
      </c>
      <c r="F1175" s="156" t="s">
        <v>237</v>
      </c>
      <c r="G1175" s="159">
        <v>40000</v>
      </c>
      <c r="H1175" s="159"/>
      <c r="I1175" s="254"/>
      <c r="J1175" s="159"/>
      <c r="K1175" s="254"/>
      <c r="L1175" s="159">
        <f t="shared" si="919"/>
        <v>40000</v>
      </c>
    </row>
    <row r="1176" spans="1:12" hidden="1">
      <c r="A1176" s="208" t="s">
        <v>690</v>
      </c>
      <c r="B1176" s="152" t="s">
        <v>176</v>
      </c>
      <c r="C1176" s="153">
        <v>31</v>
      </c>
      <c r="D1176" s="171" t="s">
        <v>25</v>
      </c>
      <c r="E1176" s="173">
        <v>3296</v>
      </c>
      <c r="F1176" s="156" t="s">
        <v>621</v>
      </c>
      <c r="G1176" s="159">
        <v>15000</v>
      </c>
      <c r="H1176" s="159"/>
      <c r="I1176" s="254"/>
      <c r="J1176" s="159"/>
      <c r="K1176" s="254"/>
      <c r="L1176" s="159">
        <f t="shared" si="919"/>
        <v>15000</v>
      </c>
    </row>
    <row r="1177" spans="1:12" hidden="1">
      <c r="A1177" s="208" t="s">
        <v>690</v>
      </c>
      <c r="B1177" s="152" t="s">
        <v>176</v>
      </c>
      <c r="C1177" s="153">
        <v>31</v>
      </c>
      <c r="D1177" s="171" t="s">
        <v>25</v>
      </c>
      <c r="E1177" s="173">
        <v>3299</v>
      </c>
      <c r="F1177" s="156" t="s">
        <v>125</v>
      </c>
      <c r="G1177" s="159">
        <v>5000</v>
      </c>
      <c r="H1177" s="159"/>
      <c r="I1177" s="254"/>
      <c r="J1177" s="159"/>
      <c r="K1177" s="254"/>
      <c r="L1177" s="159">
        <f t="shared" si="919"/>
        <v>5000</v>
      </c>
    </row>
    <row r="1178" spans="1:12" s="151" customFormat="1" ht="15.75" hidden="1">
      <c r="A1178" s="208" t="s">
        <v>690</v>
      </c>
      <c r="B1178" s="198" t="s">
        <v>176</v>
      </c>
      <c r="C1178" s="215">
        <v>31</v>
      </c>
      <c r="D1178" s="226" t="s">
        <v>25</v>
      </c>
      <c r="E1178" s="225">
        <v>343</v>
      </c>
      <c r="F1178" s="218" t="s">
        <v>641</v>
      </c>
      <c r="G1178" s="219">
        <f t="shared" ref="G1178" si="928">SUM(G1179:G1182)</f>
        <v>24000</v>
      </c>
      <c r="H1178" s="219">
        <f t="shared" ref="H1178:J1178" si="929">SUM(H1179:H1182)</f>
        <v>0</v>
      </c>
      <c r="I1178" s="219">
        <f t="shared" ref="I1178" si="930">SUM(I1179:I1182)</f>
        <v>0</v>
      </c>
      <c r="J1178" s="219">
        <f t="shared" si="929"/>
        <v>0</v>
      </c>
      <c r="K1178" s="219">
        <f t="shared" ref="K1178" si="931">SUM(K1179:K1182)</f>
        <v>0</v>
      </c>
      <c r="L1178" s="219">
        <f t="shared" si="919"/>
        <v>24000</v>
      </c>
    </row>
    <row r="1179" spans="1:12" hidden="1">
      <c r="A1179" s="208" t="s">
        <v>690</v>
      </c>
      <c r="B1179" s="152" t="s">
        <v>176</v>
      </c>
      <c r="C1179" s="153">
        <v>31</v>
      </c>
      <c r="D1179" s="171" t="s">
        <v>25</v>
      </c>
      <c r="E1179" s="173">
        <v>3431</v>
      </c>
      <c r="F1179" s="156" t="s">
        <v>153</v>
      </c>
      <c r="G1179" s="159">
        <v>20000</v>
      </c>
      <c r="H1179" s="159"/>
      <c r="I1179" s="254"/>
      <c r="J1179" s="159"/>
      <c r="K1179" s="254"/>
      <c r="L1179" s="159">
        <f t="shared" si="919"/>
        <v>20000</v>
      </c>
    </row>
    <row r="1180" spans="1:12" ht="30" hidden="1">
      <c r="A1180" s="208" t="s">
        <v>690</v>
      </c>
      <c r="B1180" s="162" t="s">
        <v>176</v>
      </c>
      <c r="C1180" s="163">
        <v>31</v>
      </c>
      <c r="D1180" s="175" t="s">
        <v>25</v>
      </c>
      <c r="E1180" s="179">
        <v>3432</v>
      </c>
      <c r="F1180" s="181" t="s">
        <v>672</v>
      </c>
      <c r="G1180" s="159">
        <v>1000</v>
      </c>
      <c r="H1180" s="159"/>
      <c r="I1180" s="254"/>
      <c r="J1180" s="159"/>
      <c r="K1180" s="254"/>
      <c r="L1180" s="159">
        <f t="shared" si="919"/>
        <v>1000</v>
      </c>
    </row>
    <row r="1181" spans="1:12" hidden="1">
      <c r="A1181" s="208" t="s">
        <v>690</v>
      </c>
      <c r="B1181" s="152" t="s">
        <v>176</v>
      </c>
      <c r="C1181" s="153">
        <v>31</v>
      </c>
      <c r="D1181" s="171" t="s">
        <v>25</v>
      </c>
      <c r="E1181" s="173">
        <v>3433</v>
      </c>
      <c r="F1181" s="156" t="s">
        <v>126</v>
      </c>
      <c r="G1181" s="159">
        <v>2000</v>
      </c>
      <c r="H1181" s="159"/>
      <c r="I1181" s="254"/>
      <c r="J1181" s="159"/>
      <c r="K1181" s="254"/>
      <c r="L1181" s="159">
        <f t="shared" si="919"/>
        <v>2000</v>
      </c>
    </row>
    <row r="1182" spans="1:12" hidden="1">
      <c r="A1182" s="208" t="s">
        <v>690</v>
      </c>
      <c r="B1182" s="152" t="s">
        <v>176</v>
      </c>
      <c r="C1182" s="153">
        <v>31</v>
      </c>
      <c r="D1182" s="171" t="s">
        <v>25</v>
      </c>
      <c r="E1182" s="173">
        <v>3434</v>
      </c>
      <c r="F1182" s="156" t="s">
        <v>127</v>
      </c>
      <c r="G1182" s="159">
        <v>1000</v>
      </c>
      <c r="H1182" s="159"/>
      <c r="I1182" s="254"/>
      <c r="J1182" s="159"/>
      <c r="K1182" s="254"/>
      <c r="L1182" s="159">
        <f t="shared" si="919"/>
        <v>1000</v>
      </c>
    </row>
    <row r="1183" spans="1:12" ht="15.75" hidden="1">
      <c r="A1183" s="208" t="s">
        <v>690</v>
      </c>
      <c r="B1183" s="220" t="s">
        <v>176</v>
      </c>
      <c r="C1183" s="221">
        <v>31</v>
      </c>
      <c r="D1183" s="228" t="s">
        <v>25</v>
      </c>
      <c r="E1183" s="231">
        <v>372</v>
      </c>
      <c r="F1183" s="234"/>
      <c r="G1183" s="224">
        <f>G1184</f>
        <v>40000</v>
      </c>
      <c r="H1183" s="224">
        <f>H1184</f>
        <v>0</v>
      </c>
      <c r="I1183" s="224">
        <f>I1184</f>
        <v>0</v>
      </c>
      <c r="J1183" s="224">
        <f>J1184</f>
        <v>0</v>
      </c>
      <c r="K1183" s="224">
        <f>K1184</f>
        <v>0</v>
      </c>
      <c r="L1183" s="224">
        <f t="shared" si="919"/>
        <v>40000</v>
      </c>
    </row>
    <row r="1184" spans="1:12" hidden="1">
      <c r="A1184" s="208" t="s">
        <v>690</v>
      </c>
      <c r="B1184" s="162" t="s">
        <v>176</v>
      </c>
      <c r="C1184" s="163">
        <v>31</v>
      </c>
      <c r="D1184" s="175" t="s">
        <v>25</v>
      </c>
      <c r="E1184" s="179">
        <v>3721</v>
      </c>
      <c r="F1184" s="181" t="s">
        <v>149</v>
      </c>
      <c r="G1184" s="159">
        <v>40000</v>
      </c>
      <c r="H1184" s="159"/>
      <c r="I1184" s="254"/>
      <c r="J1184" s="159"/>
      <c r="K1184" s="254"/>
      <c r="L1184" s="159">
        <f t="shared" si="919"/>
        <v>40000</v>
      </c>
    </row>
    <row r="1185" spans="1:12" ht="15.75" hidden="1">
      <c r="A1185" s="208" t="s">
        <v>690</v>
      </c>
      <c r="B1185" s="220" t="s">
        <v>176</v>
      </c>
      <c r="C1185" s="221">
        <v>31</v>
      </c>
      <c r="D1185" s="228" t="s">
        <v>25</v>
      </c>
      <c r="E1185" s="231">
        <v>383</v>
      </c>
      <c r="F1185" s="181"/>
      <c r="G1185" s="224">
        <f>G1186</f>
        <v>10000</v>
      </c>
      <c r="H1185" s="224">
        <f>H1186</f>
        <v>0</v>
      </c>
      <c r="I1185" s="224">
        <f>I1186</f>
        <v>0</v>
      </c>
      <c r="J1185" s="224">
        <f>J1186</f>
        <v>0</v>
      </c>
      <c r="K1185" s="224">
        <f>K1186</f>
        <v>0</v>
      </c>
      <c r="L1185" s="224">
        <f t="shared" si="919"/>
        <v>10000</v>
      </c>
    </row>
    <row r="1186" spans="1:12" hidden="1">
      <c r="A1186" s="208" t="s">
        <v>690</v>
      </c>
      <c r="B1186" s="162" t="s">
        <v>176</v>
      </c>
      <c r="C1186" s="163">
        <v>31</v>
      </c>
      <c r="D1186" s="175" t="s">
        <v>25</v>
      </c>
      <c r="E1186" s="179">
        <v>3835</v>
      </c>
      <c r="F1186" s="181" t="s">
        <v>622</v>
      </c>
      <c r="G1186" s="159">
        <v>10000</v>
      </c>
      <c r="H1186" s="159"/>
      <c r="I1186" s="254"/>
      <c r="J1186" s="159"/>
      <c r="K1186" s="254"/>
      <c r="L1186" s="159">
        <f t="shared" si="919"/>
        <v>10000</v>
      </c>
    </row>
    <row r="1187" spans="1:12" s="151" customFormat="1" ht="15.75" hidden="1">
      <c r="A1187" s="208" t="s">
        <v>690</v>
      </c>
      <c r="B1187" s="198" t="s">
        <v>176</v>
      </c>
      <c r="C1187" s="215">
        <v>43</v>
      </c>
      <c r="D1187" s="226" t="s">
        <v>25</v>
      </c>
      <c r="E1187" s="225">
        <v>321</v>
      </c>
      <c r="F1187" s="218"/>
      <c r="G1187" s="219">
        <f t="shared" ref="G1187" si="932">G1188</f>
        <v>50000</v>
      </c>
      <c r="H1187" s="219">
        <f t="shared" ref="H1187:K1187" si="933">H1188</f>
        <v>0</v>
      </c>
      <c r="I1187" s="219">
        <f t="shared" si="933"/>
        <v>0</v>
      </c>
      <c r="J1187" s="219">
        <f t="shared" si="933"/>
        <v>0</v>
      </c>
      <c r="K1187" s="219">
        <f t="shared" si="933"/>
        <v>0</v>
      </c>
      <c r="L1187" s="219">
        <f t="shared" si="919"/>
        <v>50000</v>
      </c>
    </row>
    <row r="1188" spans="1:12" hidden="1">
      <c r="A1188" s="208" t="s">
        <v>690</v>
      </c>
      <c r="B1188" s="152" t="s">
        <v>176</v>
      </c>
      <c r="C1188" s="153">
        <v>43</v>
      </c>
      <c r="D1188" s="171" t="s">
        <v>25</v>
      </c>
      <c r="E1188" s="173">
        <v>3211</v>
      </c>
      <c r="F1188" s="156" t="s">
        <v>110</v>
      </c>
      <c r="G1188" s="161">
        <v>50000</v>
      </c>
      <c r="H1188" s="161"/>
      <c r="I1188" s="255"/>
      <c r="J1188" s="161"/>
      <c r="K1188" s="255"/>
      <c r="L1188" s="161">
        <f t="shared" si="919"/>
        <v>50000</v>
      </c>
    </row>
    <row r="1189" spans="1:12" s="151" customFormat="1" ht="15.75" hidden="1">
      <c r="A1189" s="208" t="s">
        <v>690</v>
      </c>
      <c r="B1189" s="198" t="s">
        <v>176</v>
      </c>
      <c r="C1189" s="215">
        <v>43</v>
      </c>
      <c r="D1189" s="226" t="s">
        <v>25</v>
      </c>
      <c r="E1189" s="225">
        <v>322</v>
      </c>
      <c r="F1189" s="218"/>
      <c r="G1189" s="219">
        <f t="shared" ref="G1189" si="934">G1190</f>
        <v>100000</v>
      </c>
      <c r="H1189" s="219">
        <f t="shared" ref="H1189:K1189" si="935">H1190</f>
        <v>0</v>
      </c>
      <c r="I1189" s="219">
        <f t="shared" si="935"/>
        <v>0</v>
      </c>
      <c r="J1189" s="219">
        <f t="shared" si="935"/>
        <v>0</v>
      </c>
      <c r="K1189" s="219">
        <f t="shared" si="935"/>
        <v>0</v>
      </c>
      <c r="L1189" s="219">
        <f t="shared" si="919"/>
        <v>100000</v>
      </c>
    </row>
    <row r="1190" spans="1:12" hidden="1">
      <c r="A1190" s="208" t="s">
        <v>690</v>
      </c>
      <c r="B1190" s="152" t="s">
        <v>176</v>
      </c>
      <c r="C1190" s="153">
        <v>43</v>
      </c>
      <c r="D1190" s="171" t="s">
        <v>25</v>
      </c>
      <c r="E1190" s="173">
        <v>3223</v>
      </c>
      <c r="F1190" s="156" t="s">
        <v>115</v>
      </c>
      <c r="G1190" s="161">
        <v>100000</v>
      </c>
      <c r="H1190" s="161"/>
      <c r="I1190" s="255"/>
      <c r="J1190" s="161"/>
      <c r="K1190" s="255"/>
      <c r="L1190" s="161">
        <f t="shared" si="919"/>
        <v>100000</v>
      </c>
    </row>
    <row r="1191" spans="1:12" s="151" customFormat="1" ht="15.75" hidden="1">
      <c r="A1191" s="208" t="s">
        <v>690</v>
      </c>
      <c r="B1191" s="198" t="s">
        <v>176</v>
      </c>
      <c r="C1191" s="215">
        <v>43</v>
      </c>
      <c r="D1191" s="226" t="s">
        <v>25</v>
      </c>
      <c r="E1191" s="225">
        <v>329</v>
      </c>
      <c r="F1191" s="218"/>
      <c r="G1191" s="219">
        <f t="shared" ref="G1191" si="936">G1192</f>
        <v>30000</v>
      </c>
      <c r="H1191" s="219">
        <f t="shared" ref="H1191:K1191" si="937">H1192</f>
        <v>0</v>
      </c>
      <c r="I1191" s="219">
        <f t="shared" si="937"/>
        <v>0</v>
      </c>
      <c r="J1191" s="219">
        <f t="shared" si="937"/>
        <v>0</v>
      </c>
      <c r="K1191" s="219">
        <f t="shared" si="937"/>
        <v>0</v>
      </c>
      <c r="L1191" s="219">
        <f t="shared" si="919"/>
        <v>30000</v>
      </c>
    </row>
    <row r="1192" spans="1:12" ht="30" hidden="1">
      <c r="A1192" s="208" t="s">
        <v>690</v>
      </c>
      <c r="B1192" s="152" t="s">
        <v>176</v>
      </c>
      <c r="C1192" s="153">
        <v>43</v>
      </c>
      <c r="D1192" s="171" t="s">
        <v>25</v>
      </c>
      <c r="E1192" s="173">
        <v>3291</v>
      </c>
      <c r="F1192" s="156" t="s">
        <v>152</v>
      </c>
      <c r="G1192" s="161">
        <v>30000</v>
      </c>
      <c r="H1192" s="161"/>
      <c r="I1192" s="255"/>
      <c r="J1192" s="161"/>
      <c r="K1192" s="255"/>
      <c r="L1192" s="161">
        <f t="shared" si="919"/>
        <v>30000</v>
      </c>
    </row>
    <row r="1193" spans="1:12" ht="15.75" hidden="1">
      <c r="A1193" s="208" t="s">
        <v>690</v>
      </c>
      <c r="B1193" s="220" t="s">
        <v>176</v>
      </c>
      <c r="C1193" s="221">
        <v>43</v>
      </c>
      <c r="D1193" s="228" t="s">
        <v>25</v>
      </c>
      <c r="E1193" s="231">
        <v>372</v>
      </c>
      <c r="F1193" s="234"/>
      <c r="G1193" s="219">
        <f>G1194</f>
        <v>50000</v>
      </c>
      <c r="H1193" s="219">
        <f>H1194</f>
        <v>0</v>
      </c>
      <c r="I1193" s="219">
        <f>I1194</f>
        <v>0</v>
      </c>
      <c r="J1193" s="219">
        <f>J1194</f>
        <v>0</v>
      </c>
      <c r="K1193" s="219">
        <f>K1194</f>
        <v>0</v>
      </c>
      <c r="L1193" s="219">
        <f t="shared" si="919"/>
        <v>50000</v>
      </c>
    </row>
    <row r="1194" spans="1:12" hidden="1">
      <c r="A1194" s="208" t="s">
        <v>690</v>
      </c>
      <c r="B1194" s="162" t="s">
        <v>176</v>
      </c>
      <c r="C1194" s="163">
        <v>43</v>
      </c>
      <c r="D1194" s="175" t="s">
        <v>25</v>
      </c>
      <c r="E1194" s="179">
        <v>3721</v>
      </c>
      <c r="F1194" s="181" t="s">
        <v>149</v>
      </c>
      <c r="G1194" s="161">
        <v>50000</v>
      </c>
      <c r="H1194" s="161"/>
      <c r="I1194" s="255"/>
      <c r="J1194" s="161"/>
      <c r="K1194" s="255"/>
      <c r="L1194" s="161">
        <f t="shared" si="919"/>
        <v>50000</v>
      </c>
    </row>
    <row r="1195" spans="1:12" s="151" customFormat="1" ht="31.5" hidden="1">
      <c r="A1195" s="208" t="s">
        <v>690</v>
      </c>
      <c r="B1195" s="454" t="s">
        <v>270</v>
      </c>
      <c r="C1195" s="454"/>
      <c r="D1195" s="454"/>
      <c r="E1195" s="454"/>
      <c r="F1195" s="149" t="s">
        <v>623</v>
      </c>
      <c r="G1195" s="150">
        <f>G1198+G1205+G1196</f>
        <v>545000</v>
      </c>
      <c r="H1195" s="150">
        <f>H1198+H1205+H1196</f>
        <v>262000</v>
      </c>
      <c r="I1195" s="150">
        <f>I1198+I1205+I1196</f>
        <v>0</v>
      </c>
      <c r="J1195" s="150">
        <f>J1198+J1205+J1196</f>
        <v>190000</v>
      </c>
      <c r="K1195" s="150">
        <f>K1198+K1205+K1196</f>
        <v>190000</v>
      </c>
      <c r="L1195" s="150">
        <f t="shared" si="919"/>
        <v>473000</v>
      </c>
    </row>
    <row r="1196" spans="1:12" s="168" customFormat="1" ht="15.75" hidden="1">
      <c r="A1196" s="208" t="s">
        <v>690</v>
      </c>
      <c r="B1196" s="198" t="s">
        <v>270</v>
      </c>
      <c r="C1196" s="215">
        <v>11</v>
      </c>
      <c r="D1196" s="226" t="s">
        <v>25</v>
      </c>
      <c r="E1196" s="225">
        <v>421</v>
      </c>
      <c r="F1196" s="218"/>
      <c r="G1196" s="219">
        <f>G1197</f>
        <v>0</v>
      </c>
      <c r="H1196" s="219">
        <f>H1197</f>
        <v>0</v>
      </c>
      <c r="I1196" s="219">
        <f>I1197</f>
        <v>0</v>
      </c>
      <c r="J1196" s="219">
        <f>J1197</f>
        <v>190000</v>
      </c>
      <c r="K1196" s="219">
        <f>K1197</f>
        <v>190000</v>
      </c>
      <c r="L1196" s="219">
        <f t="shared" si="919"/>
        <v>190000</v>
      </c>
    </row>
    <row r="1197" spans="1:12" s="160" customFormat="1" hidden="1">
      <c r="A1197" s="208" t="s">
        <v>690</v>
      </c>
      <c r="B1197" s="152" t="s">
        <v>270</v>
      </c>
      <c r="C1197" s="153">
        <v>11</v>
      </c>
      <c r="D1197" s="171" t="s">
        <v>25</v>
      </c>
      <c r="E1197" s="173">
        <v>4221</v>
      </c>
      <c r="F1197" s="156" t="s">
        <v>129</v>
      </c>
      <c r="G1197" s="161">
        <v>0</v>
      </c>
      <c r="H1197" s="161"/>
      <c r="I1197" s="157">
        <f>H1197</f>
        <v>0</v>
      </c>
      <c r="J1197" s="161">
        <v>190000</v>
      </c>
      <c r="K1197" s="157">
        <f>J1197</f>
        <v>190000</v>
      </c>
      <c r="L1197" s="161">
        <f t="shared" si="919"/>
        <v>190000</v>
      </c>
    </row>
    <row r="1198" spans="1:12" s="151" customFormat="1" ht="15.75" hidden="1">
      <c r="A1198" s="208" t="s">
        <v>690</v>
      </c>
      <c r="B1198" s="198" t="s">
        <v>270</v>
      </c>
      <c r="C1198" s="215">
        <v>31</v>
      </c>
      <c r="D1198" s="226" t="s">
        <v>25</v>
      </c>
      <c r="E1198" s="225">
        <v>422</v>
      </c>
      <c r="F1198" s="218"/>
      <c r="G1198" s="219">
        <f>SUM(G1199:G1204)</f>
        <v>425000</v>
      </c>
      <c r="H1198" s="219">
        <f>SUM(H1199:H1204)</f>
        <v>262000</v>
      </c>
      <c r="I1198" s="219">
        <f>SUM(I1199:I1204)</f>
        <v>0</v>
      </c>
      <c r="J1198" s="219">
        <f>SUM(J1199:J1204)</f>
        <v>0</v>
      </c>
      <c r="K1198" s="219">
        <f>SUM(K1199:K1204)</f>
        <v>0</v>
      </c>
      <c r="L1198" s="219">
        <f t="shared" si="919"/>
        <v>163000</v>
      </c>
    </row>
    <row r="1199" spans="1:12" hidden="1">
      <c r="A1199" s="208" t="s">
        <v>690</v>
      </c>
      <c r="B1199" s="152" t="s">
        <v>270</v>
      </c>
      <c r="C1199" s="153">
        <v>31</v>
      </c>
      <c r="D1199" s="171" t="s">
        <v>25</v>
      </c>
      <c r="E1199" s="173">
        <v>4221</v>
      </c>
      <c r="F1199" s="156" t="s">
        <v>129</v>
      </c>
      <c r="G1199" s="184">
        <v>190000</v>
      </c>
      <c r="H1199" s="184">
        <v>190000</v>
      </c>
      <c r="I1199" s="253"/>
      <c r="J1199" s="184"/>
      <c r="K1199" s="253"/>
      <c r="L1199" s="184">
        <f t="shared" si="919"/>
        <v>0</v>
      </c>
    </row>
    <row r="1200" spans="1:12" hidden="1">
      <c r="A1200" s="208" t="s">
        <v>690</v>
      </c>
      <c r="B1200" s="162" t="s">
        <v>270</v>
      </c>
      <c r="C1200" s="163">
        <v>31</v>
      </c>
      <c r="D1200" s="175" t="s">
        <v>25</v>
      </c>
      <c r="E1200" s="179">
        <v>4222</v>
      </c>
      <c r="F1200" s="181" t="s">
        <v>130</v>
      </c>
      <c r="G1200" s="184">
        <v>45000</v>
      </c>
      <c r="H1200" s="184">
        <v>20000</v>
      </c>
      <c r="I1200" s="253"/>
      <c r="J1200" s="184"/>
      <c r="K1200" s="253"/>
      <c r="L1200" s="184">
        <f t="shared" si="919"/>
        <v>25000</v>
      </c>
    </row>
    <row r="1201" spans="1:12" s="151" customFormat="1" ht="15.75" hidden="1">
      <c r="A1201" s="208" t="s">
        <v>690</v>
      </c>
      <c r="B1201" s="162" t="s">
        <v>270</v>
      </c>
      <c r="C1201" s="163">
        <v>31</v>
      </c>
      <c r="D1201" s="175" t="s">
        <v>25</v>
      </c>
      <c r="E1201" s="179">
        <v>4223</v>
      </c>
      <c r="F1201" s="205" t="s">
        <v>131</v>
      </c>
      <c r="G1201" s="184">
        <v>38000</v>
      </c>
      <c r="H1201" s="184">
        <v>20000</v>
      </c>
      <c r="I1201" s="253"/>
      <c r="J1201" s="184"/>
      <c r="K1201" s="253"/>
      <c r="L1201" s="184">
        <f t="shared" si="919"/>
        <v>18000</v>
      </c>
    </row>
    <row r="1202" spans="1:12" hidden="1">
      <c r="A1202" s="208" t="s">
        <v>690</v>
      </c>
      <c r="B1202" s="152" t="s">
        <v>270</v>
      </c>
      <c r="C1202" s="153">
        <v>31</v>
      </c>
      <c r="D1202" s="171" t="s">
        <v>25</v>
      </c>
      <c r="E1202" s="173">
        <v>4224</v>
      </c>
      <c r="F1202" s="206" t="s">
        <v>642</v>
      </c>
      <c r="G1202" s="184">
        <v>32000</v>
      </c>
      <c r="H1202" s="184">
        <v>32000</v>
      </c>
      <c r="I1202" s="253"/>
      <c r="J1202" s="184"/>
      <c r="K1202" s="253"/>
      <c r="L1202" s="184">
        <f t="shared" si="919"/>
        <v>0</v>
      </c>
    </row>
    <row r="1203" spans="1:12" hidden="1">
      <c r="A1203" s="208" t="s">
        <v>690</v>
      </c>
      <c r="B1203" s="152" t="s">
        <v>270</v>
      </c>
      <c r="C1203" s="153">
        <v>31</v>
      </c>
      <c r="D1203" s="171" t="s">
        <v>25</v>
      </c>
      <c r="E1203" s="207">
        <v>4225</v>
      </c>
      <c r="F1203" s="206" t="s">
        <v>134</v>
      </c>
      <c r="G1203" s="184">
        <v>90000</v>
      </c>
      <c r="H1203" s="184"/>
      <c r="I1203" s="253"/>
      <c r="J1203" s="184"/>
      <c r="K1203" s="253"/>
      <c r="L1203" s="184">
        <f t="shared" si="919"/>
        <v>90000</v>
      </c>
    </row>
    <row r="1204" spans="1:12" hidden="1">
      <c r="A1204" s="208" t="s">
        <v>690</v>
      </c>
      <c r="B1204" s="152" t="s">
        <v>270</v>
      </c>
      <c r="C1204" s="153">
        <v>31</v>
      </c>
      <c r="D1204" s="171" t="s">
        <v>25</v>
      </c>
      <c r="E1204" s="207">
        <v>4227</v>
      </c>
      <c r="F1204" s="206" t="s">
        <v>132</v>
      </c>
      <c r="G1204" s="184">
        <v>30000</v>
      </c>
      <c r="H1204" s="184"/>
      <c r="I1204" s="253"/>
      <c r="J1204" s="184"/>
      <c r="K1204" s="253"/>
      <c r="L1204" s="184">
        <f t="shared" si="919"/>
        <v>30000</v>
      </c>
    </row>
    <row r="1205" spans="1:12" s="151" customFormat="1" ht="16.149999999999999" hidden="1" customHeight="1">
      <c r="A1205" s="208" t="s">
        <v>690</v>
      </c>
      <c r="B1205" s="198" t="s">
        <v>270</v>
      </c>
      <c r="C1205" s="215">
        <v>31</v>
      </c>
      <c r="D1205" s="226" t="s">
        <v>25</v>
      </c>
      <c r="E1205" s="241">
        <v>426</v>
      </c>
      <c r="F1205" s="242"/>
      <c r="G1205" s="174">
        <f t="shared" ref="G1205" si="938">G1206</f>
        <v>120000</v>
      </c>
      <c r="H1205" s="174">
        <f t="shared" ref="H1205:K1205" si="939">H1206</f>
        <v>0</v>
      </c>
      <c r="I1205" s="174">
        <f t="shared" si="939"/>
        <v>0</v>
      </c>
      <c r="J1205" s="174">
        <f t="shared" si="939"/>
        <v>0</v>
      </c>
      <c r="K1205" s="174">
        <f t="shared" si="939"/>
        <v>0</v>
      </c>
      <c r="L1205" s="174">
        <f t="shared" si="919"/>
        <v>120000</v>
      </c>
    </row>
    <row r="1206" spans="1:12" hidden="1">
      <c r="A1206" s="208" t="s">
        <v>690</v>
      </c>
      <c r="B1206" s="152" t="s">
        <v>270</v>
      </c>
      <c r="C1206" s="153">
        <v>31</v>
      </c>
      <c r="D1206" s="171" t="s">
        <v>25</v>
      </c>
      <c r="E1206" s="207">
        <v>4262</v>
      </c>
      <c r="F1206" s="206" t="s">
        <v>135</v>
      </c>
      <c r="G1206" s="185">
        <v>120000</v>
      </c>
      <c r="H1206" s="185"/>
      <c r="I1206" s="251"/>
      <c r="J1206" s="185"/>
      <c r="K1206" s="251"/>
      <c r="L1206" s="185">
        <f t="shared" si="919"/>
        <v>120000</v>
      </c>
    </row>
    <row r="1207" spans="1:12" s="151" customFormat="1" ht="47.25" hidden="1">
      <c r="A1207" s="208" t="s">
        <v>690</v>
      </c>
      <c r="B1207" s="459" t="s">
        <v>643</v>
      </c>
      <c r="C1207" s="459"/>
      <c r="D1207" s="459"/>
      <c r="E1207" s="459"/>
      <c r="F1207" s="149" t="s">
        <v>644</v>
      </c>
      <c r="G1207" s="150">
        <f>G1208+G1211+G1214+G1219+G1221+G1223</f>
        <v>1077300</v>
      </c>
      <c r="H1207" s="150">
        <f>H1208+H1211+H1214+H1219+H1221+H1223</f>
        <v>1077300</v>
      </c>
      <c r="I1207" s="150">
        <f>I1208+I1211+I1214+I1219+I1221+I1223</f>
        <v>0</v>
      </c>
      <c r="J1207" s="150">
        <f>J1208+J1211+J1214+J1219+J1221+J1223</f>
        <v>0</v>
      </c>
      <c r="K1207" s="150">
        <f>K1208+K1211+K1214+K1219+K1221+K1223</f>
        <v>0</v>
      </c>
      <c r="L1207" s="150">
        <f t="shared" si="919"/>
        <v>0</v>
      </c>
    </row>
    <row r="1208" spans="1:12" s="151" customFormat="1" ht="15.75" hidden="1">
      <c r="A1208" s="208" t="s">
        <v>690</v>
      </c>
      <c r="B1208" s="243" t="s">
        <v>643</v>
      </c>
      <c r="C1208" s="244">
        <v>51</v>
      </c>
      <c r="D1208" s="245" t="s">
        <v>25</v>
      </c>
      <c r="E1208" s="241">
        <v>321</v>
      </c>
      <c r="F1208" s="242"/>
      <c r="G1208" s="174">
        <f>SUM(G1209:G1210)</f>
        <v>14000</v>
      </c>
      <c r="H1208" s="174">
        <f>SUM(H1209:H1210)</f>
        <v>14000</v>
      </c>
      <c r="I1208" s="174">
        <f>SUM(I1209:I1210)</f>
        <v>0</v>
      </c>
      <c r="J1208" s="174">
        <f>SUM(J1209:J1210)</f>
        <v>0</v>
      </c>
      <c r="K1208" s="174">
        <f>SUM(K1209:K1210)</f>
        <v>0</v>
      </c>
      <c r="L1208" s="174">
        <f t="shared" si="919"/>
        <v>0</v>
      </c>
    </row>
    <row r="1209" spans="1:12" hidden="1">
      <c r="A1209" s="208" t="s">
        <v>690</v>
      </c>
      <c r="B1209" s="208" t="s">
        <v>643</v>
      </c>
      <c r="C1209" s="209">
        <v>51</v>
      </c>
      <c r="D1209" s="210" t="s">
        <v>25</v>
      </c>
      <c r="E1209" s="207">
        <v>3211</v>
      </c>
      <c r="F1209" s="206" t="s">
        <v>110</v>
      </c>
      <c r="G1209" s="185">
        <v>8100</v>
      </c>
      <c r="H1209" s="185">
        <v>8100</v>
      </c>
      <c r="I1209" s="251"/>
      <c r="J1209" s="185"/>
      <c r="K1209" s="251"/>
      <c r="L1209" s="185">
        <f t="shared" si="919"/>
        <v>0</v>
      </c>
    </row>
    <row r="1210" spans="1:12" hidden="1">
      <c r="A1210" s="208" t="s">
        <v>690</v>
      </c>
      <c r="B1210" s="208" t="s">
        <v>643</v>
      </c>
      <c r="C1210" s="209">
        <v>51</v>
      </c>
      <c r="D1210" s="210" t="s">
        <v>25</v>
      </c>
      <c r="E1210" s="207">
        <v>3214</v>
      </c>
      <c r="F1210" s="206" t="s">
        <v>234</v>
      </c>
      <c r="G1210" s="185">
        <v>5900</v>
      </c>
      <c r="H1210" s="185">
        <v>5900</v>
      </c>
      <c r="I1210" s="251"/>
      <c r="J1210" s="185"/>
      <c r="K1210" s="251"/>
      <c r="L1210" s="185">
        <f t="shared" si="919"/>
        <v>0</v>
      </c>
    </row>
    <row r="1211" spans="1:12" s="151" customFormat="1" ht="15.75" hidden="1">
      <c r="A1211" s="208" t="s">
        <v>690</v>
      </c>
      <c r="B1211" s="243" t="s">
        <v>643</v>
      </c>
      <c r="C1211" s="244">
        <v>51</v>
      </c>
      <c r="D1211" s="245" t="s">
        <v>25</v>
      </c>
      <c r="E1211" s="241">
        <v>322</v>
      </c>
      <c r="F1211" s="242"/>
      <c r="G1211" s="174">
        <f>SUM(G1212:G1213)</f>
        <v>54200</v>
      </c>
      <c r="H1211" s="174">
        <f>SUM(H1212:H1213)</f>
        <v>54200</v>
      </c>
      <c r="I1211" s="174">
        <f>SUM(I1212:I1213)</f>
        <v>0</v>
      </c>
      <c r="J1211" s="174">
        <f>SUM(J1212:J1213)</f>
        <v>0</v>
      </c>
      <c r="K1211" s="174">
        <f>SUM(K1212:K1213)</f>
        <v>0</v>
      </c>
      <c r="L1211" s="174">
        <f t="shared" si="919"/>
        <v>0</v>
      </c>
    </row>
    <row r="1212" spans="1:12" hidden="1">
      <c r="A1212" s="208" t="s">
        <v>690</v>
      </c>
      <c r="B1212" s="208" t="s">
        <v>643</v>
      </c>
      <c r="C1212" s="209">
        <v>51</v>
      </c>
      <c r="D1212" s="210" t="s">
        <v>25</v>
      </c>
      <c r="E1212" s="207">
        <v>3221</v>
      </c>
      <c r="F1212" s="206" t="s">
        <v>146</v>
      </c>
      <c r="G1212" s="185">
        <v>49600</v>
      </c>
      <c r="H1212" s="185">
        <v>49600</v>
      </c>
      <c r="I1212" s="251"/>
      <c r="J1212" s="185"/>
      <c r="K1212" s="251"/>
      <c r="L1212" s="185">
        <f t="shared" si="919"/>
        <v>0</v>
      </c>
    </row>
    <row r="1213" spans="1:12" hidden="1">
      <c r="A1213" s="208" t="s">
        <v>690</v>
      </c>
      <c r="B1213" s="208" t="s">
        <v>643</v>
      </c>
      <c r="C1213" s="209">
        <v>51</v>
      </c>
      <c r="D1213" s="210" t="s">
        <v>25</v>
      </c>
      <c r="E1213" s="207">
        <v>3223</v>
      </c>
      <c r="F1213" s="206" t="s">
        <v>115</v>
      </c>
      <c r="G1213" s="185">
        <v>4600</v>
      </c>
      <c r="H1213" s="185">
        <v>4600</v>
      </c>
      <c r="I1213" s="251"/>
      <c r="J1213" s="185"/>
      <c r="K1213" s="251"/>
      <c r="L1213" s="185">
        <f t="shared" si="919"/>
        <v>0</v>
      </c>
    </row>
    <row r="1214" spans="1:12" s="151" customFormat="1" ht="15.75" hidden="1">
      <c r="A1214" s="208" t="s">
        <v>690</v>
      </c>
      <c r="B1214" s="208" t="s">
        <v>643</v>
      </c>
      <c r="C1214" s="209">
        <v>51</v>
      </c>
      <c r="D1214" s="210" t="s">
        <v>25</v>
      </c>
      <c r="E1214" s="241">
        <v>323</v>
      </c>
      <c r="F1214" s="242"/>
      <c r="G1214" s="174">
        <f>SUM(G1215:G1218)</f>
        <v>110800</v>
      </c>
      <c r="H1214" s="174">
        <f>SUM(H1215:H1218)</f>
        <v>110800</v>
      </c>
      <c r="I1214" s="174">
        <f>SUM(I1215:I1218)</f>
        <v>0</v>
      </c>
      <c r="J1214" s="174">
        <f>SUM(J1215:J1218)</f>
        <v>0</v>
      </c>
      <c r="K1214" s="174">
        <f>SUM(K1215:K1218)</f>
        <v>0</v>
      </c>
      <c r="L1214" s="174">
        <f t="shared" si="919"/>
        <v>0</v>
      </c>
    </row>
    <row r="1215" spans="1:12" hidden="1">
      <c r="A1215" s="208" t="s">
        <v>690</v>
      </c>
      <c r="B1215" s="208" t="s">
        <v>643</v>
      </c>
      <c r="C1215" s="209">
        <v>51</v>
      </c>
      <c r="D1215" s="210" t="s">
        <v>25</v>
      </c>
      <c r="E1215" s="207">
        <v>3233</v>
      </c>
      <c r="F1215" s="206" t="s">
        <v>119</v>
      </c>
      <c r="G1215" s="184">
        <v>37000</v>
      </c>
      <c r="H1215" s="184">
        <v>37000</v>
      </c>
      <c r="I1215" s="253"/>
      <c r="J1215" s="184"/>
      <c r="K1215" s="253"/>
      <c r="L1215" s="184">
        <f t="shared" si="919"/>
        <v>0</v>
      </c>
    </row>
    <row r="1216" spans="1:12" hidden="1">
      <c r="A1216" s="208" t="s">
        <v>690</v>
      </c>
      <c r="B1216" s="211" t="s">
        <v>643</v>
      </c>
      <c r="C1216" s="212">
        <v>51</v>
      </c>
      <c r="D1216" s="213" t="s">
        <v>25</v>
      </c>
      <c r="E1216" s="214">
        <v>3234</v>
      </c>
      <c r="F1216" s="205" t="s">
        <v>120</v>
      </c>
      <c r="G1216" s="184">
        <v>4700</v>
      </c>
      <c r="H1216" s="184">
        <v>4700</v>
      </c>
      <c r="I1216" s="253"/>
      <c r="J1216" s="184"/>
      <c r="K1216" s="253"/>
      <c r="L1216" s="184">
        <f t="shared" si="919"/>
        <v>0</v>
      </c>
    </row>
    <row r="1217" spans="1:12" hidden="1">
      <c r="A1217" s="208" t="s">
        <v>690</v>
      </c>
      <c r="B1217" s="208" t="s">
        <v>643</v>
      </c>
      <c r="C1217" s="209">
        <v>51</v>
      </c>
      <c r="D1217" s="210" t="s">
        <v>25</v>
      </c>
      <c r="E1217" s="207">
        <v>3237</v>
      </c>
      <c r="F1217" s="206" t="s">
        <v>36</v>
      </c>
      <c r="G1217" s="184">
        <v>53700</v>
      </c>
      <c r="H1217" s="184">
        <v>53700</v>
      </c>
      <c r="I1217" s="253"/>
      <c r="J1217" s="184"/>
      <c r="K1217" s="253"/>
      <c r="L1217" s="184">
        <f t="shared" si="919"/>
        <v>0</v>
      </c>
    </row>
    <row r="1218" spans="1:12" hidden="1">
      <c r="A1218" s="208" t="s">
        <v>690</v>
      </c>
      <c r="B1218" s="211" t="s">
        <v>643</v>
      </c>
      <c r="C1218" s="212">
        <v>51</v>
      </c>
      <c r="D1218" s="213" t="s">
        <v>25</v>
      </c>
      <c r="E1218" s="214">
        <v>3238</v>
      </c>
      <c r="F1218" s="205" t="s">
        <v>122</v>
      </c>
      <c r="G1218" s="184">
        <v>15400</v>
      </c>
      <c r="H1218" s="184">
        <v>15400</v>
      </c>
      <c r="I1218" s="253"/>
      <c r="J1218" s="184"/>
      <c r="K1218" s="253"/>
      <c r="L1218" s="184">
        <f t="shared" si="919"/>
        <v>0</v>
      </c>
    </row>
    <row r="1219" spans="1:12" s="151" customFormat="1" ht="15.75" hidden="1">
      <c r="A1219" s="208" t="s">
        <v>690</v>
      </c>
      <c r="B1219" s="243" t="s">
        <v>643</v>
      </c>
      <c r="C1219" s="244">
        <v>51</v>
      </c>
      <c r="D1219" s="245" t="s">
        <v>25</v>
      </c>
      <c r="E1219" s="241">
        <v>324</v>
      </c>
      <c r="F1219" s="242"/>
      <c r="G1219" s="174">
        <f t="shared" ref="G1219" si="940">SUM(G1220)</f>
        <v>3300</v>
      </c>
      <c r="H1219" s="174">
        <f t="shared" ref="H1219:K1219" si="941">SUM(H1220)</f>
        <v>3300</v>
      </c>
      <c r="I1219" s="174">
        <f t="shared" si="941"/>
        <v>0</v>
      </c>
      <c r="J1219" s="174">
        <f t="shared" si="941"/>
        <v>0</v>
      </c>
      <c r="K1219" s="174">
        <f t="shared" si="941"/>
        <v>0</v>
      </c>
      <c r="L1219" s="174">
        <f t="shared" ref="L1219:L1242" si="942">G1219-H1219+J1219</f>
        <v>0</v>
      </c>
    </row>
    <row r="1220" spans="1:12" ht="30" hidden="1">
      <c r="A1220" s="208" t="s">
        <v>690</v>
      </c>
      <c r="B1220" s="208" t="s">
        <v>643</v>
      </c>
      <c r="C1220" s="209">
        <v>51</v>
      </c>
      <c r="D1220" s="210" t="s">
        <v>25</v>
      </c>
      <c r="E1220" s="207">
        <v>3241</v>
      </c>
      <c r="F1220" s="206" t="s">
        <v>238</v>
      </c>
      <c r="G1220" s="185">
        <v>3300</v>
      </c>
      <c r="H1220" s="185">
        <v>3300</v>
      </c>
      <c r="I1220" s="251"/>
      <c r="J1220" s="185"/>
      <c r="K1220" s="251"/>
      <c r="L1220" s="185">
        <f t="shared" si="942"/>
        <v>0</v>
      </c>
    </row>
    <row r="1221" spans="1:12" s="151" customFormat="1" ht="15.75" hidden="1">
      <c r="A1221" s="208" t="s">
        <v>690</v>
      </c>
      <c r="B1221" s="243" t="s">
        <v>643</v>
      </c>
      <c r="C1221" s="244">
        <v>51</v>
      </c>
      <c r="D1221" s="245" t="s">
        <v>25</v>
      </c>
      <c r="E1221" s="241">
        <v>343</v>
      </c>
      <c r="F1221" s="242"/>
      <c r="G1221" s="174">
        <f>SUM(G1222:G1222)</f>
        <v>48000</v>
      </c>
      <c r="H1221" s="174">
        <f>SUM(H1222:H1222)</f>
        <v>48000</v>
      </c>
      <c r="I1221" s="174">
        <f>SUM(I1222:I1222)</f>
        <v>0</v>
      </c>
      <c r="J1221" s="174">
        <f>SUM(J1222:J1222)</f>
        <v>0</v>
      </c>
      <c r="K1221" s="174">
        <f>SUM(K1222:K1222)</f>
        <v>0</v>
      </c>
      <c r="L1221" s="174">
        <f t="shared" si="942"/>
        <v>0</v>
      </c>
    </row>
    <row r="1222" spans="1:12" ht="30" hidden="1">
      <c r="A1222" s="208" t="s">
        <v>690</v>
      </c>
      <c r="B1222" s="208" t="s">
        <v>643</v>
      </c>
      <c r="C1222" s="209">
        <v>51</v>
      </c>
      <c r="D1222" s="210" t="s">
        <v>25</v>
      </c>
      <c r="E1222" s="207">
        <v>3681</v>
      </c>
      <c r="F1222" s="206" t="s">
        <v>645</v>
      </c>
      <c r="G1222" s="185">
        <v>48000</v>
      </c>
      <c r="H1222" s="185">
        <v>48000</v>
      </c>
      <c r="I1222" s="251"/>
      <c r="J1222" s="185"/>
      <c r="K1222" s="251"/>
      <c r="L1222" s="185">
        <f t="shared" si="942"/>
        <v>0</v>
      </c>
    </row>
    <row r="1223" spans="1:12" s="151" customFormat="1" ht="15.75" hidden="1">
      <c r="A1223" s="208" t="s">
        <v>690</v>
      </c>
      <c r="B1223" s="243" t="s">
        <v>643</v>
      </c>
      <c r="C1223" s="244">
        <v>51</v>
      </c>
      <c r="D1223" s="245" t="s">
        <v>25</v>
      </c>
      <c r="E1223" s="241">
        <v>422</v>
      </c>
      <c r="F1223" s="242"/>
      <c r="G1223" s="174">
        <f t="shared" ref="G1223" si="943">G1224</f>
        <v>847000</v>
      </c>
      <c r="H1223" s="174">
        <f t="shared" ref="H1223:K1223" si="944">H1224</f>
        <v>847000</v>
      </c>
      <c r="I1223" s="174">
        <f t="shared" si="944"/>
        <v>0</v>
      </c>
      <c r="J1223" s="174">
        <f t="shared" si="944"/>
        <v>0</v>
      </c>
      <c r="K1223" s="174">
        <f t="shared" si="944"/>
        <v>0</v>
      </c>
      <c r="L1223" s="174">
        <f t="shared" si="942"/>
        <v>0</v>
      </c>
    </row>
    <row r="1224" spans="1:12" hidden="1">
      <c r="A1224" s="208" t="s">
        <v>690</v>
      </c>
      <c r="B1224" s="208" t="s">
        <v>643</v>
      </c>
      <c r="C1224" s="209">
        <v>51</v>
      </c>
      <c r="D1224" s="210" t="s">
        <v>25</v>
      </c>
      <c r="E1224" s="207">
        <v>4225</v>
      </c>
      <c r="F1224" s="206" t="s">
        <v>134</v>
      </c>
      <c r="G1224" s="185">
        <v>847000</v>
      </c>
      <c r="H1224" s="185">
        <v>847000</v>
      </c>
      <c r="I1224" s="251"/>
      <c r="J1224" s="185"/>
      <c r="K1224" s="251"/>
      <c r="L1224" s="185">
        <f t="shared" si="942"/>
        <v>0</v>
      </c>
    </row>
    <row r="1225" spans="1:12" ht="63" hidden="1">
      <c r="A1225" s="208" t="s">
        <v>690</v>
      </c>
      <c r="B1225" s="459" t="s">
        <v>675</v>
      </c>
      <c r="C1225" s="459"/>
      <c r="D1225" s="459"/>
      <c r="E1225" s="459"/>
      <c r="F1225" s="149" t="s">
        <v>676</v>
      </c>
      <c r="G1225" s="150">
        <f>G1226+G1229+G1232+G1237</f>
        <v>0</v>
      </c>
      <c r="H1225" s="150">
        <f>H1226+H1229+H1232+H1237+H1239+H1241</f>
        <v>0</v>
      </c>
      <c r="I1225" s="150">
        <f>I1226+I1229+I1232+I1237+I1239+I1241</f>
        <v>0</v>
      </c>
      <c r="J1225" s="150">
        <f>J1226+J1229+J1232+J1237+J1239+J1241</f>
        <v>1077300</v>
      </c>
      <c r="K1225" s="150">
        <f>K1226+K1229+K1232+K1237+K1239+K1241</f>
        <v>0</v>
      </c>
      <c r="L1225" s="150">
        <f t="shared" si="942"/>
        <v>1077300</v>
      </c>
    </row>
    <row r="1226" spans="1:12" ht="15.75" hidden="1">
      <c r="A1226" s="208" t="s">
        <v>690</v>
      </c>
      <c r="B1226" s="243" t="s">
        <v>675</v>
      </c>
      <c r="C1226" s="244">
        <v>51</v>
      </c>
      <c r="D1226" s="245" t="s">
        <v>25</v>
      </c>
      <c r="E1226" s="225">
        <v>321</v>
      </c>
      <c r="F1226" s="218"/>
      <c r="G1226" s="219">
        <f>G1227+G1228</f>
        <v>0</v>
      </c>
      <c r="H1226" s="219">
        <f>H1227+H1228</f>
        <v>0</v>
      </c>
      <c r="I1226" s="219">
        <f>I1227+I1228</f>
        <v>0</v>
      </c>
      <c r="J1226" s="219">
        <f>J1227+J1228</f>
        <v>14000</v>
      </c>
      <c r="K1226" s="219">
        <f>K1227+K1228</f>
        <v>0</v>
      </c>
      <c r="L1226" s="219">
        <f t="shared" si="942"/>
        <v>14000</v>
      </c>
    </row>
    <row r="1227" spans="1:12" hidden="1">
      <c r="A1227" s="208" t="s">
        <v>690</v>
      </c>
      <c r="B1227" s="208" t="s">
        <v>675</v>
      </c>
      <c r="C1227" s="209">
        <v>51</v>
      </c>
      <c r="D1227" s="210" t="s">
        <v>25</v>
      </c>
      <c r="E1227" s="173">
        <v>3211</v>
      </c>
      <c r="F1227" s="206" t="s">
        <v>110</v>
      </c>
      <c r="G1227" s="185">
        <v>0</v>
      </c>
      <c r="H1227" s="185"/>
      <c r="I1227" s="251"/>
      <c r="J1227" s="185">
        <v>8100</v>
      </c>
      <c r="K1227" s="251"/>
      <c r="L1227" s="185">
        <f t="shared" si="942"/>
        <v>8100</v>
      </c>
    </row>
    <row r="1228" spans="1:12" hidden="1">
      <c r="A1228" s="208" t="s">
        <v>690</v>
      </c>
      <c r="B1228" s="208" t="s">
        <v>675</v>
      </c>
      <c r="C1228" s="209">
        <v>51</v>
      </c>
      <c r="D1228" s="210" t="s">
        <v>25</v>
      </c>
      <c r="E1228" s="173">
        <v>3214</v>
      </c>
      <c r="F1228" s="206" t="s">
        <v>234</v>
      </c>
      <c r="G1228" s="185">
        <v>0</v>
      </c>
      <c r="H1228" s="185"/>
      <c r="I1228" s="251"/>
      <c r="J1228" s="185">
        <v>5900</v>
      </c>
      <c r="K1228" s="251"/>
      <c r="L1228" s="185">
        <f t="shared" si="942"/>
        <v>5900</v>
      </c>
    </row>
    <row r="1229" spans="1:12" ht="15.75" hidden="1">
      <c r="A1229" s="208" t="s">
        <v>690</v>
      </c>
      <c r="B1229" s="243" t="s">
        <v>675</v>
      </c>
      <c r="C1229" s="244">
        <v>51</v>
      </c>
      <c r="D1229" s="245" t="s">
        <v>25</v>
      </c>
      <c r="E1229" s="225">
        <v>322</v>
      </c>
      <c r="F1229" s="242"/>
      <c r="G1229" s="174">
        <f>SUM(G1230:G1231)</f>
        <v>0</v>
      </c>
      <c r="H1229" s="174">
        <f>SUM(H1230:H1231)</f>
        <v>0</v>
      </c>
      <c r="I1229" s="174">
        <f>SUM(I1230:I1231)</f>
        <v>0</v>
      </c>
      <c r="J1229" s="174">
        <f>SUM(J1230:J1231)</f>
        <v>54200</v>
      </c>
      <c r="K1229" s="174">
        <f>SUM(K1230:K1231)</f>
        <v>0</v>
      </c>
      <c r="L1229" s="174">
        <f t="shared" si="942"/>
        <v>54200</v>
      </c>
    </row>
    <row r="1230" spans="1:12" hidden="1">
      <c r="A1230" s="208" t="s">
        <v>690</v>
      </c>
      <c r="B1230" s="208" t="s">
        <v>675</v>
      </c>
      <c r="C1230" s="209">
        <v>51</v>
      </c>
      <c r="D1230" s="210" t="s">
        <v>25</v>
      </c>
      <c r="E1230" s="173">
        <v>3221</v>
      </c>
      <c r="F1230" s="181" t="s">
        <v>146</v>
      </c>
      <c r="G1230" s="185">
        <v>0</v>
      </c>
      <c r="H1230" s="185"/>
      <c r="I1230" s="251"/>
      <c r="J1230" s="185">
        <v>49600</v>
      </c>
      <c r="K1230" s="251"/>
      <c r="L1230" s="185">
        <f t="shared" si="942"/>
        <v>49600</v>
      </c>
    </row>
    <row r="1231" spans="1:12" hidden="1">
      <c r="A1231" s="208" t="s">
        <v>690</v>
      </c>
      <c r="B1231" s="208" t="s">
        <v>675</v>
      </c>
      <c r="C1231" s="209">
        <v>51</v>
      </c>
      <c r="D1231" s="210" t="s">
        <v>25</v>
      </c>
      <c r="E1231" s="173">
        <v>3223</v>
      </c>
      <c r="F1231" s="181" t="s">
        <v>115</v>
      </c>
      <c r="G1231" s="185">
        <v>0</v>
      </c>
      <c r="H1231" s="185"/>
      <c r="I1231" s="251"/>
      <c r="J1231" s="185">
        <v>4600</v>
      </c>
      <c r="K1231" s="251"/>
      <c r="L1231" s="185">
        <f t="shared" si="942"/>
        <v>4600</v>
      </c>
    </row>
    <row r="1232" spans="1:12" ht="15.75" hidden="1">
      <c r="A1232" s="208" t="s">
        <v>690</v>
      </c>
      <c r="B1232" s="243" t="s">
        <v>675</v>
      </c>
      <c r="C1232" s="244">
        <v>51</v>
      </c>
      <c r="D1232" s="245" t="s">
        <v>25</v>
      </c>
      <c r="E1232" s="225">
        <v>323</v>
      </c>
      <c r="F1232" s="242"/>
      <c r="G1232" s="174">
        <f>G1233+G1236</f>
        <v>0</v>
      </c>
      <c r="H1232" s="174">
        <f>H1233+H1236+H1234+H1235</f>
        <v>0</v>
      </c>
      <c r="I1232" s="174">
        <f>I1233+I1236+I1234+I1235</f>
        <v>0</v>
      </c>
      <c r="J1232" s="174">
        <f>J1233+J1236+J1234+J1235</f>
        <v>110800</v>
      </c>
      <c r="K1232" s="174">
        <f>K1233+K1236+K1234+K1235</f>
        <v>0</v>
      </c>
      <c r="L1232" s="174">
        <f t="shared" si="942"/>
        <v>110800</v>
      </c>
    </row>
    <row r="1233" spans="1:13" hidden="1">
      <c r="A1233" s="208" t="s">
        <v>690</v>
      </c>
      <c r="B1233" s="208" t="s">
        <v>675</v>
      </c>
      <c r="C1233" s="209">
        <v>51</v>
      </c>
      <c r="D1233" s="210" t="s">
        <v>25</v>
      </c>
      <c r="E1233" s="260">
        <v>3233</v>
      </c>
      <c r="F1233" s="206" t="s">
        <v>119</v>
      </c>
      <c r="G1233" s="185">
        <v>0</v>
      </c>
      <c r="H1233" s="185"/>
      <c r="I1233" s="251"/>
      <c r="J1233" s="185">
        <v>37000</v>
      </c>
      <c r="K1233" s="251"/>
      <c r="L1233" s="185">
        <f t="shared" si="942"/>
        <v>37000</v>
      </c>
    </row>
    <row r="1234" spans="1:13" hidden="1">
      <c r="A1234" s="208" t="s">
        <v>690</v>
      </c>
      <c r="B1234" s="208" t="s">
        <v>675</v>
      </c>
      <c r="C1234" s="209">
        <v>51</v>
      </c>
      <c r="D1234" s="210" t="s">
        <v>25</v>
      </c>
      <c r="E1234" s="260">
        <v>3234</v>
      </c>
      <c r="F1234" s="206" t="s">
        <v>120</v>
      </c>
      <c r="G1234" s="185">
        <v>0</v>
      </c>
      <c r="H1234" s="185"/>
      <c r="I1234" s="251"/>
      <c r="J1234" s="185">
        <v>4700</v>
      </c>
      <c r="K1234" s="251"/>
      <c r="L1234" s="185">
        <f t="shared" si="942"/>
        <v>4700</v>
      </c>
    </row>
    <row r="1235" spans="1:13" hidden="1">
      <c r="A1235" s="208" t="s">
        <v>690</v>
      </c>
      <c r="B1235" s="208" t="s">
        <v>675</v>
      </c>
      <c r="C1235" s="209">
        <v>51</v>
      </c>
      <c r="D1235" s="210" t="s">
        <v>25</v>
      </c>
      <c r="E1235" s="260">
        <v>3237</v>
      </c>
      <c r="F1235" s="206" t="s">
        <v>36</v>
      </c>
      <c r="G1235" s="185">
        <v>0</v>
      </c>
      <c r="H1235" s="185"/>
      <c r="I1235" s="251"/>
      <c r="J1235" s="185">
        <v>53700</v>
      </c>
      <c r="K1235" s="251"/>
      <c r="L1235" s="185">
        <f t="shared" si="942"/>
        <v>53700</v>
      </c>
    </row>
    <row r="1236" spans="1:13" hidden="1">
      <c r="A1236" s="208" t="s">
        <v>690</v>
      </c>
      <c r="B1236" s="208" t="s">
        <v>675</v>
      </c>
      <c r="C1236" s="209">
        <v>51</v>
      </c>
      <c r="D1236" s="210" t="s">
        <v>25</v>
      </c>
      <c r="E1236" s="260">
        <v>3238</v>
      </c>
      <c r="F1236" s="205" t="s">
        <v>122</v>
      </c>
      <c r="G1236" s="185">
        <v>0</v>
      </c>
      <c r="H1236" s="185"/>
      <c r="I1236" s="251"/>
      <c r="J1236" s="185">
        <v>15400</v>
      </c>
      <c r="K1236" s="251"/>
      <c r="L1236" s="185">
        <f t="shared" si="942"/>
        <v>15400</v>
      </c>
    </row>
    <row r="1237" spans="1:13" ht="15.75" hidden="1">
      <c r="A1237" s="208" t="s">
        <v>690</v>
      </c>
      <c r="B1237" s="243" t="s">
        <v>675</v>
      </c>
      <c r="C1237" s="244">
        <v>51</v>
      </c>
      <c r="D1237" s="245" t="s">
        <v>25</v>
      </c>
      <c r="E1237" s="225">
        <v>324</v>
      </c>
      <c r="F1237" s="242"/>
      <c r="G1237" s="174">
        <f>G1238</f>
        <v>0</v>
      </c>
      <c r="H1237" s="174">
        <f>H1238</f>
        <v>0</v>
      </c>
      <c r="I1237" s="174">
        <f>I1238</f>
        <v>0</v>
      </c>
      <c r="J1237" s="174">
        <f>J1238</f>
        <v>3300</v>
      </c>
      <c r="K1237" s="174">
        <f>K1238</f>
        <v>0</v>
      </c>
      <c r="L1237" s="174">
        <f t="shared" si="942"/>
        <v>3300</v>
      </c>
    </row>
    <row r="1238" spans="1:13" ht="30" hidden="1">
      <c r="A1238" s="208" t="s">
        <v>690</v>
      </c>
      <c r="B1238" s="208" t="s">
        <v>675</v>
      </c>
      <c r="C1238" s="209">
        <v>51</v>
      </c>
      <c r="D1238" s="210" t="s">
        <v>25</v>
      </c>
      <c r="E1238" s="173">
        <v>3241</v>
      </c>
      <c r="F1238" s="206" t="s">
        <v>238</v>
      </c>
      <c r="G1238" s="185">
        <v>0</v>
      </c>
      <c r="H1238" s="185"/>
      <c r="I1238" s="251"/>
      <c r="J1238" s="185">
        <v>3300</v>
      </c>
      <c r="K1238" s="251"/>
      <c r="L1238" s="185">
        <f t="shared" si="942"/>
        <v>3300</v>
      </c>
    </row>
    <row r="1239" spans="1:13" s="151" customFormat="1" ht="15.75" hidden="1">
      <c r="A1239" s="208" t="s">
        <v>690</v>
      </c>
      <c r="B1239" s="243" t="s">
        <v>675</v>
      </c>
      <c r="C1239" s="244">
        <v>51</v>
      </c>
      <c r="D1239" s="245" t="s">
        <v>25</v>
      </c>
      <c r="E1239" s="241">
        <v>343</v>
      </c>
      <c r="F1239" s="242"/>
      <c r="G1239" s="174">
        <f>G1240</f>
        <v>0</v>
      </c>
      <c r="H1239" s="174">
        <f>H1240</f>
        <v>0</v>
      </c>
      <c r="I1239" s="174">
        <f>I1240</f>
        <v>0</v>
      </c>
      <c r="J1239" s="174">
        <f>J1240</f>
        <v>48000</v>
      </c>
      <c r="K1239" s="174">
        <f>K1240</f>
        <v>0</v>
      </c>
      <c r="L1239" s="174">
        <f t="shared" si="942"/>
        <v>48000</v>
      </c>
    </row>
    <row r="1240" spans="1:13" ht="30" hidden="1">
      <c r="A1240" s="208" t="s">
        <v>690</v>
      </c>
      <c r="B1240" s="208" t="s">
        <v>675</v>
      </c>
      <c r="C1240" s="209">
        <v>51</v>
      </c>
      <c r="D1240" s="210" t="s">
        <v>25</v>
      </c>
      <c r="E1240" s="207">
        <v>3681</v>
      </c>
      <c r="F1240" s="206" t="s">
        <v>645</v>
      </c>
      <c r="G1240" s="185">
        <v>0</v>
      </c>
      <c r="H1240" s="185"/>
      <c r="I1240" s="251"/>
      <c r="J1240" s="185">
        <v>48000</v>
      </c>
      <c r="K1240" s="251"/>
      <c r="L1240" s="185">
        <f t="shared" si="942"/>
        <v>48000</v>
      </c>
    </row>
    <row r="1241" spans="1:13" s="151" customFormat="1" ht="15.75" hidden="1">
      <c r="A1241" s="208" t="s">
        <v>690</v>
      </c>
      <c r="B1241" s="243" t="s">
        <v>675</v>
      </c>
      <c r="C1241" s="244">
        <v>51</v>
      </c>
      <c r="D1241" s="245" t="s">
        <v>25</v>
      </c>
      <c r="E1241" s="241">
        <v>422</v>
      </c>
      <c r="F1241" s="242"/>
      <c r="G1241" s="174">
        <f>G1242</f>
        <v>0</v>
      </c>
      <c r="H1241" s="174">
        <f>H1242</f>
        <v>0</v>
      </c>
      <c r="I1241" s="174">
        <f>I1242</f>
        <v>0</v>
      </c>
      <c r="J1241" s="174">
        <f>J1242</f>
        <v>847000</v>
      </c>
      <c r="K1241" s="174">
        <f>K1242</f>
        <v>0</v>
      </c>
      <c r="L1241" s="174">
        <f t="shared" si="942"/>
        <v>847000</v>
      </c>
    </row>
    <row r="1242" spans="1:13" hidden="1">
      <c r="A1242" s="208" t="s">
        <v>690</v>
      </c>
      <c r="B1242" s="208" t="s">
        <v>675</v>
      </c>
      <c r="C1242" s="209">
        <v>51</v>
      </c>
      <c r="D1242" s="210" t="s">
        <v>25</v>
      </c>
      <c r="E1242" s="207">
        <v>4225</v>
      </c>
      <c r="F1242" s="206" t="s">
        <v>134</v>
      </c>
      <c r="G1242" s="194">
        <v>0</v>
      </c>
      <c r="H1242" s="194"/>
      <c r="I1242" s="252"/>
      <c r="J1242" s="194">
        <v>847000</v>
      </c>
      <c r="K1242" s="252"/>
      <c r="L1242" s="185">
        <f t="shared" si="942"/>
        <v>847000</v>
      </c>
    </row>
    <row r="1243" spans="1:13" hidden="1">
      <c r="B1243" s="344"/>
      <c r="C1243" s="345"/>
      <c r="D1243" s="346"/>
      <c r="E1243" s="347"/>
      <c r="F1243" s="348"/>
      <c r="G1243" s="349"/>
      <c r="H1243" s="349"/>
      <c r="I1243" s="349"/>
      <c r="J1243" s="349"/>
      <c r="K1243" s="349"/>
      <c r="L1243" s="349"/>
    </row>
    <row r="1244" spans="1:13">
      <c r="A1244" s="266"/>
      <c r="B1244" s="356"/>
      <c r="C1244" s="357"/>
      <c r="D1244" s="358"/>
      <c r="E1244" s="359"/>
      <c r="F1244" s="360"/>
      <c r="G1244" s="361"/>
      <c r="H1244" s="361"/>
      <c r="I1244" s="361"/>
      <c r="J1244" s="361"/>
      <c r="K1244" s="361"/>
      <c r="L1244" s="361"/>
      <c r="M1244" s="273"/>
    </row>
    <row r="1245" spans="1:13">
      <c r="A1245" s="266"/>
      <c r="B1245" s="356"/>
      <c r="C1245" s="357"/>
      <c r="D1245" s="358"/>
      <c r="E1245" s="359"/>
      <c r="F1245" s="360"/>
      <c r="G1245" s="361"/>
      <c r="H1245" s="361"/>
      <c r="I1245" s="361"/>
      <c r="J1245" s="361"/>
      <c r="K1245" s="361"/>
      <c r="L1245" s="361"/>
      <c r="M1245" s="273"/>
    </row>
    <row r="1246" spans="1:13">
      <c r="A1246" s="266"/>
      <c r="B1246" s="356"/>
      <c r="C1246" s="357"/>
      <c r="D1246" s="358"/>
      <c r="E1246" s="359"/>
      <c r="F1246" s="360"/>
      <c r="G1246" s="361"/>
      <c r="H1246" s="361"/>
      <c r="I1246" s="466" t="s">
        <v>700</v>
      </c>
      <c r="J1246" s="467"/>
      <c r="K1246" s="467"/>
      <c r="L1246" s="467"/>
      <c r="M1246" s="273"/>
    </row>
    <row r="1247" spans="1:13">
      <c r="A1247" s="266"/>
      <c r="B1247" s="356"/>
      <c r="C1247" s="357"/>
      <c r="D1247" s="358"/>
      <c r="E1247" s="359"/>
      <c r="F1247" s="360"/>
      <c r="G1247" s="361"/>
      <c r="H1247" s="361"/>
      <c r="I1247" s="467"/>
      <c r="J1247" s="467"/>
      <c r="K1247" s="467"/>
      <c r="L1247" s="467"/>
      <c r="M1247" s="273"/>
    </row>
    <row r="1248" spans="1:13">
      <c r="A1248" s="266"/>
      <c r="B1248" s="356"/>
      <c r="C1248" s="357"/>
      <c r="D1248" s="358"/>
      <c r="E1248" s="359"/>
      <c r="F1248" s="360"/>
      <c r="G1248" s="361"/>
      <c r="H1248" s="361"/>
      <c r="I1248" s="467"/>
      <c r="J1248" s="467"/>
      <c r="K1248" s="467"/>
      <c r="L1248" s="467"/>
      <c r="M1248" s="273"/>
    </row>
    <row r="1249" spans="1:13">
      <c r="A1249" s="266"/>
      <c r="B1249" s="356"/>
      <c r="C1249" s="357"/>
      <c r="D1249" s="358"/>
      <c r="E1249" s="359"/>
      <c r="F1249" s="360"/>
      <c r="G1249" s="361"/>
      <c r="H1249" s="361"/>
      <c r="I1249" s="467"/>
      <c r="J1249" s="467"/>
      <c r="K1249" s="467"/>
      <c r="L1249" s="467"/>
      <c r="M1249" s="273"/>
    </row>
    <row r="1250" spans="1:13">
      <c r="A1250" s="266"/>
      <c r="B1250" s="356"/>
      <c r="C1250" s="357"/>
      <c r="D1250" s="358"/>
      <c r="E1250" s="359"/>
      <c r="F1250" s="360"/>
      <c r="G1250" s="361"/>
      <c r="H1250" s="361"/>
      <c r="I1250" s="467"/>
      <c r="J1250" s="467"/>
      <c r="K1250" s="467"/>
      <c r="L1250" s="467"/>
      <c r="M1250" s="273"/>
    </row>
    <row r="1251" spans="1:13">
      <c r="B1251" s="350"/>
      <c r="C1251" s="351"/>
      <c r="D1251" s="352"/>
      <c r="E1251" s="353"/>
      <c r="F1251" s="354"/>
      <c r="G1251" s="355"/>
      <c r="H1251" s="355"/>
      <c r="I1251" s="355"/>
      <c r="J1251" s="355"/>
      <c r="K1251" s="355"/>
      <c r="L1251" s="355"/>
    </row>
  </sheetData>
  <autoFilter ref="B1:L1242"/>
  <customSheetViews>
    <customSheetView guid="{690963E0-70D2-4DD9-8517-3DDCFA408CAC}" scale="73" showAutoFilter="1">
      <pane xSplit="5" ySplit="4" topLeftCell="F721" activePane="bottomRight" state="frozen"/>
      <selection pane="bottomRight" activeCell="K735" sqref="K735"/>
      <pageMargins left="0.31496062992125984" right="0.31496062992125984" top="0.74803149606299213" bottom="0.74803149606299213" header="0.31496062992125984" footer="0.31496062992125984"/>
      <pageSetup paperSize="9" scale="60" orientation="landscape" r:id="rId1"/>
      <headerFooter alignWithMargins="0">
        <oddHeader>&amp;C&amp;"Arial,Bold"&amp;11Prijedlog Izmjena i dopuna Financijskog plana Ministarstva pomorstva, prometa i infrastrukture, rujan 2014.&amp;R&amp;D</oddHeader>
        <oddFooter>&amp;CPage&amp;P of &amp;N</oddFooter>
      </headerFooter>
      <autoFilter ref="A1:F983"/>
    </customSheetView>
    <customSheetView guid="{ADF3AB29-43ED-443C-A574-B6816DBD0304}" scale="73" showAutoFilter="1">
      <pane xSplit="5" ySplit="4" topLeftCell="F721" activePane="bottomRight" state="frozen"/>
      <selection pane="bottomRight" activeCell="K735" sqref="K735"/>
      <pageMargins left="0.31496062992125984" right="0.31496062992125984" top="0.74803149606299213" bottom="0.74803149606299213" header="0.31496062992125984" footer="0.31496062992125984"/>
      <pageSetup paperSize="9" scale="60" orientation="landscape" r:id="rId2"/>
      <headerFooter alignWithMargins="0">
        <oddHeader>&amp;C&amp;"Arial,Bold"&amp;11Prijedlog Izmjena i dopuna Financijskog plana Ministarstva pomorstva, prometa i infrastrukture, rujan 2014.&amp;R&amp;D</oddHeader>
        <oddFooter>&amp;CPage&amp;P of &amp;N</oddFooter>
      </headerFooter>
      <autoFilter ref="A1:F983"/>
    </customSheetView>
    <customSheetView guid="{E8EF3827-4217-4303-8A9B-BBF667C26949}" scale="73" showAutoFilter="1">
      <pane xSplit="5" ySplit="4" topLeftCell="F721" activePane="bottomRight" state="frozen"/>
      <selection pane="bottomRight" activeCell="J1" sqref="J1:J1048576"/>
      <pageMargins left="0.31496062992125984" right="0.31496062992125984" top="0.74803149606299213" bottom="0.74803149606299213" header="0.31496062992125984" footer="0.31496062992125984"/>
      <pageSetup paperSize="9" scale="60" orientation="landscape" r:id="rId3"/>
      <headerFooter alignWithMargins="0">
        <oddHeader>&amp;C&amp;"Arial,Bold"&amp;11Prijedlog Izmjena i dopuna Financijskog plana Ministarstva pomorstva, prometa i infrastrukture, rujan 2014.&amp;R&amp;D</oddHeader>
        <oddFooter>&amp;CPage&amp;P of &amp;N</oddFooter>
      </headerFooter>
      <autoFilter ref="A1:F983"/>
    </customSheetView>
  </customSheetViews>
  <mergeCells count="105">
    <mergeCell ref="B1225:E1225"/>
    <mergeCell ref="B998:E998"/>
    <mergeCell ref="B1207:E1207"/>
    <mergeCell ref="B741:E741"/>
    <mergeCell ref="B746:E746"/>
    <mergeCell ref="B754:E754"/>
    <mergeCell ref="B757:F757"/>
    <mergeCell ref="B758:E758"/>
    <mergeCell ref="B819:E819"/>
    <mergeCell ref="B999:E999"/>
    <mergeCell ref="B826:E826"/>
    <mergeCell ref="B829:E829"/>
    <mergeCell ref="B932:F932"/>
    <mergeCell ref="B933:E933"/>
    <mergeCell ref="B851:E851"/>
    <mergeCell ref="B862:E862"/>
    <mergeCell ref="B848:E848"/>
    <mergeCell ref="B907:E907"/>
    <mergeCell ref="B1055:E1055"/>
    <mergeCell ref="B1056:E1056"/>
    <mergeCell ref="B1048:E1048"/>
    <mergeCell ref="B1132:F1132"/>
    <mergeCell ref="B1133:E1133"/>
    <mergeCell ref="B1195:E1195"/>
    <mergeCell ref="B934:E934"/>
    <mergeCell ref="B986:E986"/>
    <mergeCell ref="B379:E379"/>
    <mergeCell ref="B384:E384"/>
    <mergeCell ref="B387:E387"/>
    <mergeCell ref="B416:E416"/>
    <mergeCell ref="B695:F695"/>
    <mergeCell ref="B696:E696"/>
    <mergeCell ref="B403:E403"/>
    <mergeCell ref="B408:E408"/>
    <mergeCell ref="B390:F390"/>
    <mergeCell ref="B391:E391"/>
    <mergeCell ref="B398:E398"/>
    <mergeCell ref="B451:E451"/>
    <mergeCell ref="B434:E434"/>
    <mergeCell ref="B437:F437"/>
    <mergeCell ref="B438:E438"/>
    <mergeCell ref="B449:F449"/>
    <mergeCell ref="B450:F450"/>
    <mergeCell ref="B563:E563"/>
    <mergeCell ref="B413:E413"/>
    <mergeCell ref="B423:E423"/>
    <mergeCell ref="B430:E430"/>
    <mergeCell ref="B680:E680"/>
    <mergeCell ref="B673:E673"/>
    <mergeCell ref="B357:E357"/>
    <mergeCell ref="B360:E360"/>
    <mergeCell ref="B363:E363"/>
    <mergeCell ref="B366:E366"/>
    <mergeCell ref="B369:E369"/>
    <mergeCell ref="B372:E372"/>
    <mergeCell ref="B341:E341"/>
    <mergeCell ref="B344:E344"/>
    <mergeCell ref="B351:E351"/>
    <mergeCell ref="B354:E354"/>
    <mergeCell ref="B184:E184"/>
    <mergeCell ref="B189:E189"/>
    <mergeCell ref="B249:E249"/>
    <mergeCell ref="B331:E331"/>
    <mergeCell ref="B334:E334"/>
    <mergeCell ref="B339:F339"/>
    <mergeCell ref="B340:F340"/>
    <mergeCell ref="B227:E227"/>
    <mergeCell ref="B232:E232"/>
    <mergeCell ref="B235:E235"/>
    <mergeCell ref="B238:E238"/>
    <mergeCell ref="B243:E243"/>
    <mergeCell ref="B248:F248"/>
    <mergeCell ref="B3:F3"/>
    <mergeCell ref="B4:F4"/>
    <mergeCell ref="B5:F5"/>
    <mergeCell ref="B6:E6"/>
    <mergeCell ref="B61:E61"/>
    <mergeCell ref="B70:E70"/>
    <mergeCell ref="B88:E88"/>
    <mergeCell ref="B103:E103"/>
    <mergeCell ref="B110:E110"/>
    <mergeCell ref="I1246:L1250"/>
    <mergeCell ref="B143:E143"/>
    <mergeCell ref="B192:E192"/>
    <mergeCell ref="B195:E195"/>
    <mergeCell ref="B198:E198"/>
    <mergeCell ref="B116:F116"/>
    <mergeCell ref="B117:F117"/>
    <mergeCell ref="B118:E118"/>
    <mergeCell ref="B121:E121"/>
    <mergeCell ref="B124:E124"/>
    <mergeCell ref="B127:E127"/>
    <mergeCell ref="B132:E132"/>
    <mergeCell ref="B135:E135"/>
    <mergeCell ref="B140:E140"/>
    <mergeCell ref="B201:E201"/>
    <mergeCell ref="B204:E204"/>
    <mergeCell ref="B224:E224"/>
    <mergeCell ref="B166:E166"/>
    <mergeCell ref="B169:E169"/>
    <mergeCell ref="B174:E174"/>
    <mergeCell ref="B155:E155"/>
    <mergeCell ref="B160:E160"/>
    <mergeCell ref="B163:E163"/>
    <mergeCell ref="B179:E179"/>
  </mergeCells>
  <pageMargins left="0.78740157480314965" right="0.9055118110236221" top="0.47244094488188981" bottom="0.47244094488188981" header="0.31496062992125984" footer="0.31496062992125984"/>
  <pageSetup paperSize="9" scale="49" orientation="portrait" r:id="rId4"/>
  <headerFooter alignWithMargins="0">
    <oddFooter>Page &amp;P of &amp;N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ANALIZA</vt:lpstr>
      <vt:lpstr>Naslovnica</vt:lpstr>
      <vt:lpstr>Rebalans 2016</vt:lpstr>
      <vt:lpstr>ANALIZA!Print_Area</vt:lpstr>
      <vt:lpstr>Naslovnica!Print_Area</vt:lpstr>
      <vt:lpstr>'Rebalans 2016'!Print_Area</vt:lpstr>
      <vt:lpstr>ANALIZA!Print_Titles</vt:lpstr>
      <vt:lpstr>'Rebalans 2016'!Print_Titles</vt:lpstr>
    </vt:vector>
  </TitlesOfParts>
  <Company>RH -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ikolar</dc:creator>
  <cp:lastModifiedBy>Ljiljana</cp:lastModifiedBy>
  <cp:lastPrinted>2016-12-15T10:38:00Z</cp:lastPrinted>
  <dcterms:created xsi:type="dcterms:W3CDTF">2003-08-01T05:44:34Z</dcterms:created>
  <dcterms:modified xsi:type="dcterms:W3CDTF">2016-12-15T10:55:11Z</dcterms:modified>
</cp:coreProperties>
</file>